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27135" windowHeight="15285" activeTab="0"/>
  </bookViews>
  <sheets>
    <sheet name="Rekapitulace stavby" sheetId="1" r:id="rId1"/>
    <sheet name="1 - Elektroinstalace v lí..." sheetId="2" r:id="rId2"/>
    <sheet name="2 - Svítidla do nábytku" sheetId="3" r:id="rId3"/>
    <sheet name="3 - Nábytek" sheetId="4" r:id="rId4"/>
    <sheet name="4 - Vnitřní stínění oken" sheetId="5" r:id="rId5"/>
    <sheet name="Pokyny pro vyplnění" sheetId="6" r:id="rId6"/>
  </sheets>
  <definedNames>
    <definedName name="_xlnm._FilterDatabase" localSheetId="1" hidden="1">'1 - Elektroinstalace v lí...'!$C$78:$K$106</definedName>
    <definedName name="_xlnm._FilterDatabase" localSheetId="2" hidden="1">'2 - Svítidla do nábytku'!$C$78:$K$99</definedName>
    <definedName name="_xlnm._FilterDatabase" localSheetId="3" hidden="1">'3 - Nábytek'!$C$82:$K$178</definedName>
    <definedName name="_xlnm._FilterDatabase" localSheetId="4" hidden="1">'4 - Vnitřní stínění oken'!$C$76:$K$81</definedName>
    <definedName name="_xlnm.Print_Titles" localSheetId="1">'1 - Elektroinstalace v lí...'!$78:$78</definedName>
    <definedName name="_xlnm.Print_Titles" localSheetId="2">'2 - Svítidla do nábytku'!$78:$78</definedName>
    <definedName name="_xlnm.Print_Titles" localSheetId="3">'3 - Nábytek'!$82:$82</definedName>
    <definedName name="_xlnm.Print_Titles" localSheetId="4">'4 - Vnitřní stínění oken'!$76:$76</definedName>
    <definedName name="_xlnm.Print_Titles" localSheetId="0">'Rekapitulace stavby'!$49:$49</definedName>
    <definedName name="_xlnm.Print_Area" localSheetId="1">'1 - Elektroinstalace v lí...'!$C$4:$J$36,'1 - Elektroinstalace v lí...'!$C$42:$J$60,'1 - Elektroinstalace v lí...'!$C$66:$K$106</definedName>
    <definedName name="_xlnm.Print_Area" localSheetId="2">'2 - Svítidla do nábytku'!$C$4:$J$36,'2 - Svítidla do nábytku'!$C$42:$J$60,'2 - Svítidla do nábytku'!$C$66:$K$99</definedName>
    <definedName name="_xlnm.Print_Area" localSheetId="3">'3 - Nábytek'!$C$4:$J$36,'3 - Nábytek'!$C$42:$J$64,'3 - Nábytek'!$C$70:$K$178</definedName>
    <definedName name="_xlnm.Print_Area" localSheetId="4">'4 - Vnitřní stínění oken'!$C$4:$J$36,'4 - Vnitřní stínění oken'!$C$42:$J$58,'4 - Vnitřní stínění oken'!$C$64:$K$81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</definedNames>
  <calcPr calcMode="manual" fullCalcOnLoad="1"/>
</workbook>
</file>

<file path=xl/sharedStrings.xml><?xml version="1.0" encoding="utf-8"?>
<sst xmlns="http://schemas.openxmlformats.org/spreadsheetml/2006/main" count="3033" uniqueCount="630">
  <si>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</si>
  <si>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</si>
  <si>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</si>
  <si>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</si>
  <si>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</si>
  <si>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</si>
  <si>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</si>
  <si>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{f17cca64-fe60-4026-880c-4a4c04e89290}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</si>
  <si>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</si>
  <si>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</si>
  <si>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</si>
  <si>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</si>
  <si>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</si>
  <si>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</si>
  <si>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</si>
  <si>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</si>
  <si>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</si>
  <si>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</si>
  <si>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</si>
  <si>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</si>
  <si>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</si>
  <si>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>Dlouhá 99/9, 500 03 Hradec Králové</t>
  </si>
  <si>
    <t>Datum:</t>
  </si>
  <si>
    <t>Zadavatel:</t>
  </si>
  <si>
    <t>IČ:</t>
  </si>
  <si>
    <t>DIČ:</t>
  </si>
  <si>
    <t>Uchazeč: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</si>
  <si>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</si>
  <si>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</si>
  <si>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</si>
  <si>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</si>
  <si>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</si>
  <si>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</si>
  <si>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</si>
  <si>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</si>
  <si>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</si>
  <si>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</si>
  <si>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</si>
  <si>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</si>
  <si>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</si>
  <si>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</si>
  <si>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</si>
  <si>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</si>
  <si>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</si>
  <si>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</si>
  <si>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</si>
  <si>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</si>
  <si>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</si>
  <si>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</si>
  <si>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</si>
  <si>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</si>
  <si>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</si>
  <si>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</si>
  <si>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</si>
  <si>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</si>
  <si>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</si>
  <si>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</si>
  <si>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</si>
  <si>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</si>
  <si>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</si>
  <si>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</si>
  <si>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</si>
  <si>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</si>
  <si>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</si>
  <si>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</si>
  <si>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</si>
  <si>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</si>
  <si>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</si>
  <si>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</si>
  <si>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</si>
  <si>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Elektroinstalace v líčících stolcích</t>
  </si>
  <si>
    <t>STA</t>
  </si>
  <si>
    <t>{cea43d93-5b3c-4af2-b75a-c48d3e7160b5}</t>
  </si>
  <si>
    <t>2</t>
  </si>
  <si>
    <t>Svítidla do nábytku</t>
  </si>
  <si>
    <t>{631bfd82-32da-42e1-a0af-8d04794e4255}</t>
  </si>
  <si>
    <t>3</t>
  </si>
  <si>
    <t>Nábytek</t>
  </si>
  <si>
    <t>{b6a19cd7-7112-4c37-8b63-2e2710c85b0a}</t>
  </si>
  <si>
    <t>4</t>
  </si>
  <si>
    <t>Vnitřní stínění oken</t>
  </si>
  <si>
    <t>{cc76507f-88ad-4a3d-b3fa-298515895063}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</si>
  <si>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</si>
  <si>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</si>
  <si>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</si>
  <si>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</si>
  <si>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</si>
  <si>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</si>
  <si>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</si>
  <si>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Elektroinstalace v líčících stolcích</t>
  </si>
  <si>
    <t>REKAPITULACE ČLENĚNÍ SOUPISU PRACÍ</t>
  </si>
  <si>
    <t>Kód dílu - Popis</t>
  </si>
  <si>
    <t>Cena celkem [CZK]</t>
  </si>
  <si>
    <t>Náklady soupisu celkem</t>
  </si>
  <si>
    <t>-1</t>
  </si>
  <si>
    <t>Ozn. - Materiál v interiéru</t>
  </si>
  <si>
    <t>Montážní práce v int - Montážní práce v interiéru</t>
  </si>
  <si>
    <t>OST - Recyklační poplatky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</si>
  <si>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</si>
  <si>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</si>
  <si>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</si>
  <si>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</si>
  <si>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</si>
  <si>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</si>
  <si>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</si>
  <si>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</si>
  <si>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</si>
  <si>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</si>
  <si>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</si>
  <si>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</si>
  <si>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</si>
  <si>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</si>
  <si>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Ozn.</t>
  </si>
  <si>
    <t>Materiál v interiéru</t>
  </si>
  <si>
    <t>ROZPOCET</t>
  </si>
  <si>
    <t>K</t>
  </si>
  <si>
    <t>B2</t>
  </si>
  <si>
    <t>Přisazený Al profil dvojřadý  2m</t>
  </si>
  <si>
    <t>ks</t>
  </si>
  <si>
    <t>Difuzor mléčný optický 2m oblý</t>
  </si>
  <si>
    <t>Koncovky profilu ks</t>
  </si>
  <si>
    <t>6</t>
  </si>
  <si>
    <t>LED pásek 11W/m/24VDC/1100lm/3000K/Ra 90 1,1m</t>
  </si>
  <si>
    <t>8</t>
  </si>
  <si>
    <t>5</t>
  </si>
  <si>
    <t>Napáječ 24V DC 30W-24V</t>
  </si>
  <si>
    <t>10</t>
  </si>
  <si>
    <t>Ochranný lak pro LED – zvýšení IP44</t>
  </si>
  <si>
    <t>12</t>
  </si>
  <si>
    <t>7</t>
  </si>
  <si>
    <t>Mechanická příprava instalace</t>
  </si>
  <si>
    <t>14</t>
  </si>
  <si>
    <t>L1</t>
  </si>
  <si>
    <t>Přisazený Al profil dvojřadý, elox 1m</t>
  </si>
  <si>
    <t>16</t>
  </si>
  <si>
    <t>9</t>
  </si>
  <si>
    <t>Difuzor mléčný optický 1m hranatý</t>
  </si>
  <si>
    <t>18</t>
  </si>
  <si>
    <t>20</t>
  </si>
  <si>
    <t>11</t>
  </si>
  <si>
    <t>LED pásek 11W/m/24VDC/1100lm/3000K/Ra 90 0,8m</t>
  </si>
  <si>
    <t>22</t>
  </si>
  <si>
    <t>24</t>
  </si>
  <si>
    <t>13</t>
  </si>
  <si>
    <t>26</t>
  </si>
  <si>
    <t>L2</t>
  </si>
  <si>
    <t>Přisazený Al profil jednořadý, elox 2m</t>
  </si>
  <si>
    <t>28</t>
  </si>
  <si>
    <t>Difuzor mléčný 2m</t>
  </si>
  <si>
    <t>30</t>
  </si>
  <si>
    <t>32</t>
  </si>
  <si>
    <t>17</t>
  </si>
  <si>
    <t>LED pásek 11W/m/24VDC/1100lm/3000K/Ra 90 1m</t>
  </si>
  <si>
    <t>m</t>
  </si>
  <si>
    <t>34</t>
  </si>
  <si>
    <t>36</t>
  </si>
  <si>
    <t>Montážní práce v int</t>
  </si>
  <si>
    <t>Montážní práce v interiéru</t>
  </si>
  <si>
    <t>19</t>
  </si>
  <si>
    <t>90</t>
  </si>
  <si>
    <t>montáž L1  (hod)</t>
  </si>
  <si>
    <t>hod</t>
  </si>
  <si>
    <t>38</t>
  </si>
  <si>
    <t>91</t>
  </si>
  <si>
    <t>montáž L2  (hod)</t>
  </si>
  <si>
    <t>40</t>
  </si>
  <si>
    <t>92</t>
  </si>
  <si>
    <t>montáž B2 (hod)</t>
  </si>
  <si>
    <t>42</t>
  </si>
  <si>
    <t>93</t>
  </si>
  <si>
    <t>drobný instalační materiál</t>
  </si>
  <si>
    <t>44</t>
  </si>
  <si>
    <t>23</t>
  </si>
  <si>
    <t>94</t>
  </si>
  <si>
    <t>doprava</t>
  </si>
  <si>
    <t>1444480351</t>
  </si>
  <si>
    <t>OST</t>
  </si>
  <si>
    <t>Recyklační poplatky</t>
  </si>
  <si>
    <t>Recyklační poplatky - svítidla</t>
  </si>
  <si>
    <t>1715805336</t>
  </si>
  <si>
    <t>2 - Svítidla do nábytku</t>
  </si>
  <si>
    <t xml:space="preserve">Soupis prací je sestaven s využitím položek cenové soustavy ÚRS. Cenové a technické podmínky
položek Cenové soustavy ÚRS, které nejsou uvedeny v soupisu prací, (informace tzv. úvodních
částí katalogů) jsou neomezeně dálkově k dispozici na www.cs-urs.cz. Položky soupisu prací,
které namají ve sloupci "Cenová soustava" uveden žádný údaj, nepochází z Cenové soustavy
ÚRS. Soupis prací je zpracován v rozsahu a podrobnosti projektu.
 Součastí položek uvedených ve výkazu výměr jsou veškeré s nimi spojené práce, které jsou
zapotřebí pro provedení kompletní dodávky díla, a to i když nejsou zvlášť uvedeny ve výkazu
výměr, To znamená, že veškeré položky patrné z výkazů, výkresů a technických zpráv
je třeba v nabídkové ceně doplnit a ocenit jako kompletně vykonané práce vč materiálu,
nářadí a strojů nutných k práci, i když tyto nejsou ve výkazu výměr vypsány zvlášť.
V případě, že má zhotovitel pochby ohledně plánovaných položek ve výkazech, výkresech
a technických zprávách, má za povinost toto sdělit před odevzdáním nabídkové ceny.
Veškeré výrobky, pokud jsou uvedeny, jsou uvedeny pouze jako referenční, obecně určující standard,
technické parametry, požadované vlastnosti.
V souladu se zadáním obsahuje uvedená specifikace i všechny obvyklé, ne výslovně uvedené
organizačně technické, materiálové a montážně dodavatelské položky nezbytné pro kompletní,
standardní provedení instalace ve stanoveném rozsahu. Jedná se např. o náklady na prověření,
doplnění, eventuálně modifikaci navrženého řešení, výrobní dokumentaci, montážní a revizní
práce, podružný materiál, vyhotovení projektu stavby, dokumentaci skutečného provedení,
zkoušky zkušební provoz atd.
</t>
  </si>
  <si>
    <t>D1 - Specifikace materiál + práce- stolek na líčení</t>
  </si>
  <si>
    <t>D3 - Elektromontáže</t>
  </si>
  <si>
    <t>D5 - Ostatní</t>
  </si>
  <si>
    <t>D1</t>
  </si>
  <si>
    <t>Specifikace materiál + práce- stolek na líčení</t>
  </si>
  <si>
    <t>KP 64/3L KRABICE PŘÍSTROJOVÁ</t>
  </si>
  <si>
    <t>Krabice pro trafo (vel trafa 165x40v30mm)</t>
  </si>
  <si>
    <t>Nosná konstrukcedo 5kg</t>
  </si>
  <si>
    <t>Ukončení vodičů  do   2,5 mm2</t>
  </si>
  <si>
    <t>Kabel H03VVH2-F 2x0,75</t>
  </si>
  <si>
    <t>Kabel H05VV-f 3Jx2,5</t>
  </si>
  <si>
    <t>Přístroj spínače jednopólového; řazení 1, 1So, Eaton</t>
  </si>
  <si>
    <t>Kryt spínače kolébkového; b sv. šedá, Eaton Xcomfort intenze sterling</t>
  </si>
  <si>
    <t>Rámeček pro elektr.  přístroje,  trojnásobný ;výška 7mm, Eaton Intenze sterling</t>
  </si>
  <si>
    <t>Zásuvka jednonásobná, s ochranným kolíkem, s clonkami; b. světle šedá, Eaton intenze  Sterling</t>
  </si>
  <si>
    <t>Svorkovnice keramicá 3x2,5</t>
  </si>
  <si>
    <t>Montážní práce ( připojení trafa, LED pásku celková cena)</t>
  </si>
  <si>
    <t>Revizni technik</t>
  </si>
  <si>
    <t>Podružný materiál</t>
  </si>
  <si>
    <t>KS</t>
  </si>
  <si>
    <t>D3</t>
  </si>
  <si>
    <t>Elektromontáže</t>
  </si>
  <si>
    <t>Stolek na líčení</t>
  </si>
  <si>
    <t>1745155802</t>
  </si>
  <si>
    <t>Napojení z podlahové krabice vč. kabelů (3m)</t>
  </si>
  <si>
    <t>D5</t>
  </si>
  <si>
    <t>Ostatní</t>
  </si>
  <si>
    <t>14.1</t>
  </si>
  <si>
    <t>PPV (podíl přidružených výkonů)</t>
  </si>
  <si>
    <t>3 - Nábytek</t>
  </si>
  <si>
    <t>D1 - Kuchyň + zarytí ohřívače vody - 1 kus</t>
  </si>
  <si>
    <t>D2 - Líčící stolky - 6 kusů pravých a 4 kusy levých</t>
  </si>
  <si>
    <t>D3 - Koupelnová skříňka  1 kus</t>
  </si>
  <si>
    <t>D4 - Skříňka na WC  1 kus</t>
  </si>
  <si>
    <t>D5 - Šatní skříň  1 kus</t>
  </si>
  <si>
    <t>D6 - Čalouněný taburet    1 kus</t>
  </si>
  <si>
    <t>D7 - Židle    10 kusů</t>
  </si>
  <si>
    <t>Kuchyň + zarytí ohřívače vody - 1 kus</t>
  </si>
  <si>
    <t>Pol1</t>
  </si>
  <si>
    <t>lamino korpusy</t>
  </si>
  <si>
    <t>m2</t>
  </si>
  <si>
    <t>Pol2</t>
  </si>
  <si>
    <t>abs + olep 35 PUR voděodolné lepidlo</t>
  </si>
  <si>
    <t>bm</t>
  </si>
  <si>
    <t>Pol3</t>
  </si>
  <si>
    <t>lamino dvířka + pohledové boky, pilastry</t>
  </si>
  <si>
    <t>Pol4</t>
  </si>
  <si>
    <t>abs + olep 40 PUR voděodolné lepidlo</t>
  </si>
  <si>
    <t>Pol5</t>
  </si>
  <si>
    <t>výsuv blumotion antaro + reling / 1450</t>
  </si>
  <si>
    <t>kus</t>
  </si>
  <si>
    <t>Pol6</t>
  </si>
  <si>
    <t>panty blumotion s vypínatelným tlumením, hmoždinkové ukotvení pantu i podložky</t>
  </si>
  <si>
    <t>Pol7</t>
  </si>
  <si>
    <t>rektifikace výškově stavitelná noha REHAU 50kg/kus</t>
  </si>
  <si>
    <t>Pol8</t>
  </si>
  <si>
    <t>úchytky alu elox</t>
  </si>
  <si>
    <t>Pol9</t>
  </si>
  <si>
    <t>dřez Franke ZOX 110-36 nerez</t>
  </si>
  <si>
    <t>Pol10</t>
  </si>
  <si>
    <t>baterie Franke FP 0408.031 chrom</t>
  </si>
  <si>
    <t>Pol11</t>
  </si>
  <si>
    <t>obkladová deska lamino 8 mm</t>
  </si>
  <si>
    <t>Pol12</t>
  </si>
  <si>
    <t>pracovní deska Corralit + lepidlo</t>
  </si>
  <si>
    <t>Pol13</t>
  </si>
  <si>
    <t>spojovací kování sada</t>
  </si>
  <si>
    <t>Pol14</t>
  </si>
  <si>
    <t>lepidla, silikony sada</t>
  </si>
  <si>
    <t>Pol15</t>
  </si>
  <si>
    <t>obalový materiál</t>
  </si>
  <si>
    <t>Pol16</t>
  </si>
  <si>
    <t>brusivo sada</t>
  </si>
  <si>
    <t>Pol17</t>
  </si>
  <si>
    <t>Pol18</t>
  </si>
  <si>
    <t>výroba</t>
  </si>
  <si>
    <t>Pol19</t>
  </si>
  <si>
    <t>montáž</t>
  </si>
  <si>
    <t>D2</t>
  </si>
  <si>
    <t>Líčící stolky - 6 kusů pravých a 4 kusy levých</t>
  </si>
  <si>
    <t>Pol20</t>
  </si>
  <si>
    <t>korpus lamino</t>
  </si>
  <si>
    <t>VV</t>
  </si>
  <si>
    <t>10,7*10</t>
  </si>
  <si>
    <t>Pol21</t>
  </si>
  <si>
    <t>abs + olep abs 1mm, 2mm PUR voděodolné lepidlo</t>
  </si>
  <si>
    <t>30*10</t>
  </si>
  <si>
    <t>Pol22</t>
  </si>
  <si>
    <t>výsuvy kuličkový 450 mm plnovýsuv tlumený Hettich</t>
  </si>
  <si>
    <t>4*10</t>
  </si>
  <si>
    <t>Pol23</t>
  </si>
  <si>
    <t>zámek Haffele</t>
  </si>
  <si>
    <t>46</t>
  </si>
  <si>
    <t>2*10</t>
  </si>
  <si>
    <t>Pol24</t>
  </si>
  <si>
    <t>rektifikace zápustná</t>
  </si>
  <si>
    <t>48</t>
  </si>
  <si>
    <t>25</t>
  </si>
  <si>
    <t>Pol25</t>
  </si>
  <si>
    <t>ocelové dno zásuvky zámečnická výroba, ocel plech + komaxit</t>
  </si>
  <si>
    <t>50</t>
  </si>
  <si>
    <t>Pol26</t>
  </si>
  <si>
    <t>52</t>
  </si>
  <si>
    <t>27</t>
  </si>
  <si>
    <t>Pol27</t>
  </si>
  <si>
    <t>zrcadlo 4 mm</t>
  </si>
  <si>
    <t>54</t>
  </si>
  <si>
    <t>3*10</t>
  </si>
  <si>
    <t>Pol28</t>
  </si>
  <si>
    <t>panty Niklovaný závěs</t>
  </si>
  <si>
    <t>56</t>
  </si>
  <si>
    <t>29</t>
  </si>
  <si>
    <t>Pol29</t>
  </si>
  <si>
    <t>výklop Aventos HK Blum</t>
  </si>
  <si>
    <t>58</t>
  </si>
  <si>
    <t>Pol30</t>
  </si>
  <si>
    <t>trnož alu profil + příchytky</t>
  </si>
  <si>
    <t>60</t>
  </si>
  <si>
    <t>31</t>
  </si>
  <si>
    <t>Pol31</t>
  </si>
  <si>
    <t>62</t>
  </si>
  <si>
    <t>Pol32</t>
  </si>
  <si>
    <t>corralit Corralit + lepidlo</t>
  </si>
  <si>
    <t>64</t>
  </si>
  <si>
    <t>33</t>
  </si>
  <si>
    <t>Pol33</t>
  </si>
  <si>
    <t>corralit lepidlo kartuše šachovnice</t>
  </si>
  <si>
    <t>66</t>
  </si>
  <si>
    <t>Pol34</t>
  </si>
  <si>
    <t>corralit brusivo egalizace</t>
  </si>
  <si>
    <t>68</t>
  </si>
  <si>
    <t>35</t>
  </si>
  <si>
    <t>Pol35</t>
  </si>
  <si>
    <t>lamino podklad bílá hladká deska</t>
  </si>
  <si>
    <t>70</t>
  </si>
  <si>
    <t>Pol36</t>
  </si>
  <si>
    <t>frézování misky CNC obrábění</t>
  </si>
  <si>
    <t>72</t>
  </si>
  <si>
    <t>37</t>
  </si>
  <si>
    <t>Pol37</t>
  </si>
  <si>
    <t>74</t>
  </si>
  <si>
    <t>Pol38</t>
  </si>
  <si>
    <t>lepidla sada</t>
  </si>
  <si>
    <t>76</t>
  </si>
  <si>
    <t>39</t>
  </si>
  <si>
    <t>Pol39</t>
  </si>
  <si>
    <t>78</t>
  </si>
  <si>
    <t>Pol40</t>
  </si>
  <si>
    <t>80</t>
  </si>
  <si>
    <t>41</t>
  </si>
  <si>
    <t>Pol41</t>
  </si>
  <si>
    <t>82</t>
  </si>
  <si>
    <t>Pol42</t>
  </si>
  <si>
    <t>84</t>
  </si>
  <si>
    <t>Koupelnová skříňka  1 kus</t>
  </si>
  <si>
    <t>43</t>
  </si>
  <si>
    <t>86</t>
  </si>
  <si>
    <t>Pol43</t>
  </si>
  <si>
    <t>88</t>
  </si>
  <si>
    <t>45</t>
  </si>
  <si>
    <t>Pol44</t>
  </si>
  <si>
    <t>47</t>
  </si>
  <si>
    <t>96</t>
  </si>
  <si>
    <t>49</t>
  </si>
  <si>
    <t>98</t>
  </si>
  <si>
    <t>Pol45</t>
  </si>
  <si>
    <t>100</t>
  </si>
  <si>
    <t>51</t>
  </si>
  <si>
    <t>102</t>
  </si>
  <si>
    <t>D4</t>
  </si>
  <si>
    <t>Skříňka na WC  1 kus</t>
  </si>
  <si>
    <t>Pol46</t>
  </si>
  <si>
    <t>104</t>
  </si>
  <si>
    <t>53</t>
  </si>
  <si>
    <t>106</t>
  </si>
  <si>
    <t>108</t>
  </si>
  <si>
    <t>55</t>
  </si>
  <si>
    <t>110</t>
  </si>
  <si>
    <t>112</t>
  </si>
  <si>
    <t>57</t>
  </si>
  <si>
    <t>Pol47</t>
  </si>
  <si>
    <t>114</t>
  </si>
  <si>
    <t>Pol48</t>
  </si>
  <si>
    <t>116</t>
  </si>
  <si>
    <t>Šatní skříň  1 kus</t>
  </si>
  <si>
    <t>59</t>
  </si>
  <si>
    <t>Pol49</t>
  </si>
  <si>
    <t>lamino korpus 12,5m2</t>
  </si>
  <si>
    <t>118</t>
  </si>
  <si>
    <t>Pol50</t>
  </si>
  <si>
    <t>abs + olep 40 bm  PUR voděodolné lepidlo</t>
  </si>
  <si>
    <t>120</t>
  </si>
  <si>
    <t>61</t>
  </si>
  <si>
    <t>Pol51</t>
  </si>
  <si>
    <t>spojovací kování sada 400</t>
  </si>
  <si>
    <t>122</t>
  </si>
  <si>
    <t>Pol52</t>
  </si>
  <si>
    <t>SALU dveře rám alu elox + lamino výplň</t>
  </si>
  <si>
    <t>124</t>
  </si>
  <si>
    <t>63</t>
  </si>
  <si>
    <t>Pol53</t>
  </si>
  <si>
    <t>šatní tyč 2 x</t>
  </si>
  <si>
    <t>126</t>
  </si>
  <si>
    <t>128</t>
  </si>
  <si>
    <t>65</t>
  </si>
  <si>
    <t>130</t>
  </si>
  <si>
    <t>Pol54</t>
  </si>
  <si>
    <t>132</t>
  </si>
  <si>
    <t>67</t>
  </si>
  <si>
    <t>Pol55</t>
  </si>
  <si>
    <t>134</t>
  </si>
  <si>
    <t>D6</t>
  </si>
  <si>
    <t>Čalouněný taburet    1 kus</t>
  </si>
  <si>
    <t>Pol56</t>
  </si>
  <si>
    <t>136</t>
  </si>
  <si>
    <t>69</t>
  </si>
  <si>
    <t>Pol57</t>
  </si>
  <si>
    <t>abs + olep PUR voděodolné lepidlo</t>
  </si>
  <si>
    <t>138</t>
  </si>
  <si>
    <t>Pol58</t>
  </si>
  <si>
    <t>140</t>
  </si>
  <si>
    <t>71</t>
  </si>
  <si>
    <t>Pol59</t>
  </si>
  <si>
    <t>čalouněný sedák Aqua Clean Carabu 049</t>
  </si>
  <si>
    <t>142</t>
  </si>
  <si>
    <t>Pol60</t>
  </si>
  <si>
    <t>čalouněný opěrák Aqua Clean Carabu 049</t>
  </si>
  <si>
    <t>144</t>
  </si>
  <si>
    <t>73</t>
  </si>
  <si>
    <t>Pol61</t>
  </si>
  <si>
    <t>obalový materiál 0,5 folie /110</t>
  </si>
  <si>
    <t>146</t>
  </si>
  <si>
    <t>148</t>
  </si>
  <si>
    <t>75</t>
  </si>
  <si>
    <t>150</t>
  </si>
  <si>
    <t>152</t>
  </si>
  <si>
    <t>D7</t>
  </si>
  <si>
    <t>Židle    10 kusů</t>
  </si>
  <si>
    <t>77</t>
  </si>
  <si>
    <t>Pol62</t>
  </si>
  <si>
    <t>TON křeslo 24</t>
  </si>
  <si>
    <t>154</t>
  </si>
  <si>
    <t>Pol63</t>
  </si>
  <si>
    <t>sedák čalounění Aqua Clean Carabu 049</t>
  </si>
  <si>
    <t>156</t>
  </si>
  <si>
    <t>79</t>
  </si>
  <si>
    <t>Pol64</t>
  </si>
  <si>
    <t>158</t>
  </si>
  <si>
    <t>4 - Vnitřní stínění oken</t>
  </si>
  <si>
    <t>786 - Rolety látkové</t>
  </si>
  <si>
    <t>786</t>
  </si>
  <si>
    <t>Rolety látkové</t>
  </si>
  <si>
    <t>786R1</t>
  </si>
  <si>
    <t xml:space="preserve">Montáž zastiňujících rolet </t>
  </si>
  <si>
    <t>723859173</t>
  </si>
  <si>
    <t>M</t>
  </si>
  <si>
    <t>611 R</t>
  </si>
  <si>
    <t xml:space="preserve">látková roleta, řetízek SAT.NIKL   1170 x 1930 mm  D/745 </t>
  </si>
  <si>
    <t>639932929</t>
  </si>
  <si>
    <t>786R2</t>
  </si>
  <si>
    <t>Doprava</t>
  </si>
  <si>
    <t>-1672839313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</si>
  <si>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</si>
  <si>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</si>
  <si>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</si>
  <si>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</si>
  <si>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</si>
  <si>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</si>
  <si>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</si>
  <si>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</si>
  <si>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</si>
  <si>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</si>
  <si>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</si>
  <si>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</si>
  <si>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</si>
  <si>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</si>
  <si>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</si>
  <si>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</si>
  <si>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</si>
  <si>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</si>
  <si>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</si>
  <si>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</si>
  <si>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</si>
  <si>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</si>
  <si>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</si>
  <si>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</si>
  <si>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</si>
  <si>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</si>
  <si>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</si>
  <si>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</si>
  <si>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</si>
  <si>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</si>
  <si>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</si>
  <si>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</si>
  <si>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</si>
  <si>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</si>
  <si>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</si>
  <si>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</si>
  <si>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</si>
  <si>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</si>
  <si>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</si>
  <si>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</si>
  <si>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</si>
  <si>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</si>
  <si>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</si>
  <si>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</si>
  <si>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</si>
  <si>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</si>
  <si>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</si>
  <si>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</si>
  <si>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</si>
  <si>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</si>
  <si>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</si>
  <si>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</si>
  <si>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</si>
  <si>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</si>
  <si>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</si>
  <si>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</si>
  <si>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</si>
  <si>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</si>
  <si>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</si>
  <si>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</si>
  <si>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</si>
  <si>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</si>
  <si>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</si>
  <si>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</si>
  <si>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</si>
  <si>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</si>
  <si>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</si>
  <si>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</si>
  <si>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</si>
  <si>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</si>
  <si>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</si>
  <si>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</si>
  <si>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</si>
  <si>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</si>
  <si>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</si>
  <si>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</si>
  <si>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</si>
  <si>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</si>
  <si>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</si>
  <si>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</si>
  <si>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</si>
  <si>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</si>
  <si>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</si>
  <si>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</si>
  <si>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</si>
  <si>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</si>
  <si>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</si>
  <si>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</si>
  <si>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</si>
  <si>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</si>
  <si>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</si>
  <si>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</si>
  <si>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</si>
  <si>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</si>
  <si>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</si>
  <si>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</si>
  <si>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</si>
  <si>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</si>
  <si>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</si>
  <si>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</si>
  <si>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</si>
  <si>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</si>
  <si>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</si>
  <si>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</si>
  <si>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</si>
  <si>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</si>
  <si>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</si>
  <si>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</si>
  <si>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</si>
  <si>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</si>
  <si>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</si>
  <si>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</si>
  <si>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</si>
  <si>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</si>
  <si>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</si>
  <si>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</si>
  <si>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</si>
  <si>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</si>
  <si>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</si>
  <si>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</si>
  <si>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</si>
  <si>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</si>
  <si>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</si>
  <si>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</si>
  <si>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</si>
  <si>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</si>
  <si>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</si>
  <si>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</si>
  <si>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</si>
  <si>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</si>
  <si>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</si>
  <si>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</si>
  <si>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</si>
  <si>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</si>
  <si>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</si>
  <si>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</si>
  <si>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</si>
  <si>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</si>
  <si>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</si>
  <si>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</si>
  <si>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</si>
  <si>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</si>
  <si>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</si>
  <si>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</si>
  <si>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</si>
  <si>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</si>
  <si>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</si>
  <si>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</si>
  <si>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</si>
  <si>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</si>
  <si>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</si>
  <si>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</si>
  <si>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</si>
  <si>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</si>
  <si>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</si>
  <si>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</si>
  <si>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</si>
  <si>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</si>
  <si>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</si>
  <si>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</si>
  <si>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</si>
  <si>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</si>
  <si>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</si>
  <si>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</si>
  <si>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</si>
  <si>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</si>
  <si>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</si>
  <si>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</si>
  <si>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</si>
  <si>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</si>
  <si>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</si>
  <si>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</si>
  <si>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</si>
  <si>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</si>
  <si>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</si>
  <si>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</si>
  <si>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</si>
  <si>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</si>
  <si>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</si>
  <si>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</si>
  <si>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</si>
  <si>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VYBAVENÍ  INTERIÉRU  DÁMSKÝCH  ŠATEN  A  PŘILEHLÝCH  PROSTOR - Hlavní budova Klicperova divadla, Dlouhá 99/9, 500 03 Hradec Králové</t>
  </si>
  <si>
    <t>KLICPEROVO DIVADLO o.p.s.</t>
  </si>
  <si>
    <t xml:space="preserve">                                                                       REKAPITULACE OBJEKTŮ STAVBY A SOUPISŮ PRACÍ</t>
  </si>
  <si>
    <t>Vyplň údaje</t>
  </si>
  <si>
    <t xml:space="preserve">Příloha č. 1 - Soupis dodávek a prací                                                REKAPITULACE STAVBY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</si>
</sst>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6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b/>
      <sz val="11"/>
      <name val="Trebuchet MS"/>
      <family val="0"/>
    </font>
    <font>
      <b/>
      <sz val="8"/>
      <name val="Trebuchet MS"/>
      <family val="0"/>
    </font>
    <font>
      <i/>
      <sz val="9"/>
      <name val="Trebuchet MS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26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i/>
      <sz val="8"/>
      <color indexed="12"/>
      <name val="Trebuchet MS"/>
      <family val="0"/>
    </font>
    <font>
      <b/>
      <sz val="8"/>
      <color indexed="55"/>
      <name val="Trebuchet MS"/>
      <family val="0"/>
    </font>
    <font>
      <sz val="10"/>
      <color indexed="12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sz val="7"/>
      <color indexed="55"/>
      <name val="Trebuchet MS"/>
      <family val="0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i/>
      <sz val="8"/>
      <color rgb="FF0000FF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9"/>
      <color rgb="FF000000"/>
      <name val="Trebuchet MS"/>
      <family val="0"/>
    </font>
    <font>
      <sz val="8"/>
      <color rgb="FF960000"/>
      <name val="Trebuchet MS"/>
      <family val="0"/>
    </font>
    <font>
      <sz val="7"/>
      <color rgb="FF969696"/>
      <name val="Trebuchet MS"/>
      <family val="0"/>
    </font>
    <font>
      <b/>
      <sz val="8"/>
      <color rgb="FF969696"/>
      <name val="Trebuchet MS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hair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77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78" fillId="33" borderId="0" xfId="0" applyFont="1" applyFill="1" applyAlignment="1" applyProtection="1">
      <alignment horizontal="left" vertical="center"/>
      <protection/>
    </xf>
    <xf numFmtId="0" fontId="79" fillId="33" borderId="0" xfId="36" applyFont="1" applyFill="1" applyAlignment="1" applyProtection="1">
      <alignment vertical="center"/>
      <protection/>
    </xf>
    <xf numFmtId="0" fontId="56" fillId="33" borderId="0" xfId="36" applyFill="1" applyAlignment="1">
      <alignment/>
    </xf>
    <xf numFmtId="0" fontId="0" fillId="33" borderId="0" xfId="0" applyFill="1" applyAlignment="1">
      <alignment/>
    </xf>
    <xf numFmtId="0" fontId="77" fillId="33" borderId="0" xfId="0" applyFont="1" applyFill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82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2" fillId="35" borderId="25" xfId="0" applyFont="1" applyFill="1" applyBorder="1" applyAlignment="1">
      <alignment horizontal="center" vertical="center"/>
    </xf>
    <xf numFmtId="0" fontId="82" fillId="0" borderId="26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4" fillId="0" borderId="30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166" fontId="84" fillId="0" borderId="0" xfId="0" applyNumberFormat="1" applyFont="1" applyBorder="1" applyAlignment="1">
      <alignment vertical="center"/>
    </xf>
    <xf numFmtId="4" fontId="84" fillId="0" borderId="24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5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88" fillId="0" borderId="30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66" fontId="88" fillId="0" borderId="0" xfId="0" applyNumberFormat="1" applyFont="1" applyBorder="1" applyAlignment="1">
      <alignment vertical="center"/>
    </xf>
    <xf numFmtId="4" fontId="88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88" fillId="0" borderId="31" xfId="0" applyNumberFormat="1" applyFont="1" applyBorder="1" applyAlignment="1">
      <alignment vertical="center"/>
    </xf>
    <xf numFmtId="4" fontId="88" fillId="0" borderId="32" xfId="0" applyNumberFormat="1" applyFont="1" applyBorder="1" applyAlignment="1">
      <alignment vertical="center"/>
    </xf>
    <xf numFmtId="166" fontId="88" fillId="0" borderId="32" xfId="0" applyNumberFormat="1" applyFont="1" applyBorder="1" applyAlignment="1">
      <alignment vertical="center"/>
    </xf>
    <xf numFmtId="4" fontId="88" fillId="0" borderId="33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73" fillId="23" borderId="34" xfId="0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Alignment="1">
      <alignment vertical="center"/>
    </xf>
    <xf numFmtId="0" fontId="76" fillId="0" borderId="0" xfId="0" applyFont="1" applyAlignment="1">
      <alignment horizontal="left" vertical="center"/>
    </xf>
    <xf numFmtId="0" fontId="0" fillId="0" borderId="0" xfId="0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10" fillId="0" borderId="4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vertical="top"/>
      <protection locked="0"/>
    </xf>
    <xf numFmtId="0" fontId="10" fillId="0" borderId="41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 vertical="top"/>
      <protection locked="0"/>
    </xf>
    <xf numFmtId="0" fontId="0" fillId="0" borderId="39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7" fillId="0" borderId="11" xfId="0" applyFont="1" applyBorder="1" applyAlignment="1">
      <alignment/>
    </xf>
    <xf numFmtId="0" fontId="82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14" fontId="2" fillId="36" borderId="0" xfId="0" applyNumberFormat="1" applyFont="1" applyFill="1" applyBorder="1" applyAlignment="1" applyProtection="1">
      <alignment horizontal="left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4" fontId="0" fillId="36" borderId="34" xfId="0" applyNumberFormat="1" applyFont="1" applyFill="1" applyBorder="1" applyAlignment="1" applyProtection="1">
      <alignment vertical="center"/>
      <protection locked="0"/>
    </xf>
    <xf numFmtId="4" fontId="89" fillId="36" borderId="3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90" fillId="33" borderId="0" xfId="36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5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83" fillId="0" borderId="0" xfId="0" applyNumberFormat="1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horizontal="right" vertical="center"/>
      <protection/>
    </xf>
    <xf numFmtId="0" fontId="73" fillId="0" borderId="0" xfId="0" applyFont="1" applyBorder="1" applyAlignment="1" applyProtection="1">
      <alignment horizontal="left" vertical="center"/>
      <protection/>
    </xf>
    <xf numFmtId="4" fontId="73" fillId="0" borderId="0" xfId="0" applyNumberFormat="1" applyFont="1" applyBorder="1" applyAlignment="1" applyProtection="1">
      <alignment vertical="center"/>
      <protection/>
    </xf>
    <xf numFmtId="164" fontId="73" fillId="0" borderId="0" xfId="0" applyNumberFormat="1" applyFont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3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4" fontId="3" fillId="35" borderId="18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74" fillId="0" borderId="0" xfId="0" applyFont="1" applyAlignment="1" applyProtection="1">
      <alignment vertical="center"/>
      <protection/>
    </xf>
    <xf numFmtId="0" fontId="74" fillId="0" borderId="13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32" xfId="0" applyFont="1" applyBorder="1" applyAlignment="1" applyProtection="1">
      <alignment horizontal="left" vertical="center"/>
      <protection/>
    </xf>
    <xf numFmtId="0" fontId="74" fillId="0" borderId="32" xfId="0" applyFont="1" applyBorder="1" applyAlignment="1" applyProtection="1">
      <alignment vertical="center"/>
      <protection/>
    </xf>
    <xf numFmtId="4" fontId="74" fillId="0" borderId="32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92" fillId="35" borderId="27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Alignment="1" applyProtection="1">
      <alignment horizontal="left" vertical="center"/>
      <protection/>
    </xf>
    <xf numFmtId="4" fontId="83" fillId="0" borderId="0" xfId="0" applyNumberFormat="1" applyFont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5" fillId="0" borderId="13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left"/>
      <protection/>
    </xf>
    <xf numFmtId="0" fontId="74" fillId="0" borderId="0" xfId="0" applyFont="1" applyBorder="1" applyAlignment="1" applyProtection="1">
      <alignment horizontal="left"/>
      <protection/>
    </xf>
    <xf numFmtId="4" fontId="74" fillId="0" borderId="0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7" fontId="0" fillId="0" borderId="34" xfId="0" applyNumberFormat="1" applyFont="1" applyBorder="1" applyAlignment="1" applyProtection="1">
      <alignment vertical="center"/>
      <protection/>
    </xf>
    <xf numFmtId="4" fontId="0" fillId="0" borderId="34" xfId="0" applyNumberFormat="1" applyFont="1" applyBorder="1" applyAlignment="1" applyProtection="1">
      <alignment vertical="center"/>
      <protection/>
    </xf>
    <xf numFmtId="0" fontId="56" fillId="33" borderId="0" xfId="36" applyFill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80" fillId="0" borderId="0" xfId="0" applyFont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43" xfId="0" applyFont="1" applyBorder="1" applyAlignment="1" applyProtection="1">
      <alignment vertical="center"/>
      <protection/>
    </xf>
    <xf numFmtId="0" fontId="0" fillId="35" borderId="44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74" fillId="0" borderId="14" xfId="0" applyFont="1" applyBorder="1" applyAlignment="1" applyProtection="1">
      <alignment vertical="center"/>
      <protection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82" fillId="0" borderId="26" xfId="0" applyFont="1" applyBorder="1" applyAlignment="1" applyProtection="1">
      <alignment horizontal="center" vertical="center" wrapText="1"/>
      <protection/>
    </xf>
    <xf numFmtId="0" fontId="82" fillId="0" borderId="27" xfId="0" applyFont="1" applyBorder="1" applyAlignment="1" applyProtection="1">
      <alignment horizontal="center" vertical="center" wrapText="1"/>
      <protection/>
    </xf>
    <xf numFmtId="0" fontId="82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166" fontId="93" fillId="0" borderId="22" xfId="0" applyNumberFormat="1" applyFont="1" applyBorder="1" applyAlignment="1" applyProtection="1">
      <alignment/>
      <protection/>
    </xf>
    <xf numFmtId="166" fontId="93" fillId="0" borderId="23" xfId="0" applyNumberFormat="1" applyFont="1" applyBorder="1" applyAlignment="1" applyProtection="1">
      <alignment/>
      <protection/>
    </xf>
    <xf numFmtId="4" fontId="11" fillId="0" borderId="0" xfId="0" applyNumberFormat="1" applyFont="1" applyAlignment="1" applyProtection="1">
      <alignment vertical="center"/>
      <protection/>
    </xf>
    <xf numFmtId="0" fontId="75" fillId="0" borderId="3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166" fontId="75" fillId="0" borderId="0" xfId="0" applyNumberFormat="1" applyFont="1" applyBorder="1" applyAlignment="1" applyProtection="1">
      <alignment/>
      <protection/>
    </xf>
    <xf numFmtId="166" fontId="75" fillId="0" borderId="24" xfId="0" applyNumberFormat="1" applyFont="1" applyBorder="1" applyAlignment="1" applyProtection="1">
      <alignment/>
      <protection/>
    </xf>
    <xf numFmtId="0" fontId="75" fillId="0" borderId="0" xfId="0" applyFont="1" applyAlignment="1" applyProtection="1">
      <alignment horizontal="left"/>
      <protection/>
    </xf>
    <xf numFmtId="0" fontId="75" fillId="0" borderId="0" xfId="0" applyFont="1" applyAlignment="1" applyProtection="1">
      <alignment horizontal="center"/>
      <protection/>
    </xf>
    <xf numFmtId="4" fontId="75" fillId="0" borderId="0" xfId="0" applyNumberFormat="1" applyFont="1" applyAlignment="1" applyProtection="1">
      <alignment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166" fontId="73" fillId="0" borderId="0" xfId="0" applyNumberFormat="1" applyFont="1" applyBorder="1" applyAlignment="1" applyProtection="1">
      <alignment vertical="center"/>
      <protection/>
    </xf>
    <xf numFmtId="166" fontId="73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73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166" fontId="73" fillId="0" borderId="32" xfId="0" applyNumberFormat="1" applyFont="1" applyBorder="1" applyAlignment="1" applyProtection="1">
      <alignment vertical="center"/>
      <protection/>
    </xf>
    <xf numFmtId="166" fontId="73" fillId="0" borderId="33" xfId="0" applyNumberFormat="1" applyFont="1" applyBorder="1" applyAlignment="1" applyProtection="1">
      <alignment vertical="center"/>
      <protection/>
    </xf>
    <xf numFmtId="0" fontId="73" fillId="23" borderId="34" xfId="0" applyFont="1" applyFill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vertical="center"/>
      <protection/>
    </xf>
    <xf numFmtId="0" fontId="76" fillId="0" borderId="13" xfId="0" applyFont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left" vertical="center" wrapText="1"/>
      <protection/>
    </xf>
    <xf numFmtId="167" fontId="76" fillId="0" borderId="0" xfId="0" applyNumberFormat="1" applyFont="1" applyBorder="1" applyAlignment="1" applyProtection="1">
      <alignment vertical="center"/>
      <protection/>
    </xf>
    <xf numFmtId="0" fontId="76" fillId="0" borderId="3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24" xfId="0" applyFont="1" applyBorder="1" applyAlignment="1" applyProtection="1">
      <alignment vertical="center"/>
      <protection/>
    </xf>
    <xf numFmtId="0" fontId="89" fillId="0" borderId="34" xfId="0" applyFont="1" applyBorder="1" applyAlignment="1" applyProtection="1">
      <alignment horizontal="center" vertical="center"/>
      <protection/>
    </xf>
    <xf numFmtId="49" fontId="89" fillId="0" borderId="34" xfId="0" applyNumberFormat="1" applyFont="1" applyBorder="1" applyAlignment="1" applyProtection="1">
      <alignment horizontal="left" vertical="center" wrapText="1"/>
      <protection/>
    </xf>
    <xf numFmtId="0" fontId="89" fillId="0" borderId="34" xfId="0" applyFont="1" applyBorder="1" applyAlignment="1" applyProtection="1">
      <alignment horizontal="left" vertical="center" wrapText="1"/>
      <protection/>
    </xf>
    <xf numFmtId="0" fontId="89" fillId="0" borderId="34" xfId="0" applyFont="1" applyBorder="1" applyAlignment="1" applyProtection="1">
      <alignment horizontal="center" vertical="center" wrapText="1"/>
      <protection/>
    </xf>
    <xf numFmtId="167" fontId="89" fillId="0" borderId="34" xfId="0" applyNumberFormat="1" applyFont="1" applyBorder="1" applyAlignment="1" applyProtection="1">
      <alignment vertical="center"/>
      <protection/>
    </xf>
    <xf numFmtId="4" fontId="89" fillId="0" borderId="34" xfId="0" applyNumberFormat="1" applyFont="1" applyBorder="1" applyAlignment="1" applyProtection="1">
      <alignment vertical="center"/>
      <protection/>
    </xf>
    <xf numFmtId="0" fontId="89" fillId="0" borderId="13" xfId="0" applyFont="1" applyBorder="1" applyAlignment="1" applyProtection="1">
      <alignment vertical="center"/>
      <protection/>
    </xf>
    <xf numFmtId="0" fontId="89" fillId="23" borderId="34" xfId="0" applyFont="1" applyFill="1" applyBorder="1" applyAlignment="1" applyProtection="1">
      <alignment horizontal="left" vertical="center"/>
      <protection/>
    </xf>
    <xf numFmtId="0" fontId="89" fillId="0" borderId="0" xfId="0" applyFont="1" applyBorder="1" applyAlignment="1" applyProtection="1">
      <alignment horizontal="center" vertical="center"/>
      <protection/>
    </xf>
    <xf numFmtId="0" fontId="95" fillId="0" borderId="0" xfId="0" applyFont="1" applyAlignment="1">
      <alignment horizontal="left" vertical="top" wrapText="1"/>
    </xf>
    <xf numFmtId="0" fontId="9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3" fillId="0" borderId="0" xfId="0" applyFont="1" applyBorder="1" applyAlignment="1">
      <alignment horizontal="right" vertical="center"/>
    </xf>
    <xf numFmtId="164" fontId="73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86" fillId="0" borderId="0" xfId="0" applyFont="1" applyAlignment="1">
      <alignment horizontal="left" vertical="center" wrapText="1"/>
    </xf>
    <xf numFmtId="4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4" fontId="83" fillId="0" borderId="0" xfId="0" applyNumberFormat="1" applyFont="1" applyAlignment="1">
      <alignment horizontal="right" vertical="center"/>
    </xf>
    <xf numFmtId="4" fontId="83" fillId="0" borderId="0" xfId="0" applyNumberFormat="1" applyFont="1" applyAlignment="1">
      <alignment vertical="center"/>
    </xf>
    <xf numFmtId="0" fontId="80" fillId="37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84" fillId="0" borderId="29" xfId="0" applyFont="1" applyBorder="1" applyAlignment="1">
      <alignment horizontal="center" vertical="center"/>
    </xf>
    <xf numFmtId="0" fontId="84" fillId="0" borderId="22" xfId="0" applyFont="1" applyBorder="1" applyAlignment="1">
      <alignment horizontal="left" vertical="center"/>
    </xf>
    <xf numFmtId="0" fontId="73" fillId="0" borderId="3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82" fillId="0" borderId="0" xfId="0" applyFont="1" applyAlignment="1" applyProtection="1">
      <alignment horizontal="left" vertical="center" wrapText="1"/>
      <protection/>
    </xf>
    <xf numFmtId="0" fontId="8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90" fillId="33" borderId="0" xfId="36" applyFont="1" applyFill="1" applyAlignment="1" applyProtection="1">
      <alignment vertical="center"/>
      <protection/>
    </xf>
    <xf numFmtId="0" fontId="80" fillId="37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2" fillId="0" borderId="0" xfId="0" applyFont="1" applyBorder="1" applyAlignment="1" applyProtection="1">
      <alignment horizontal="left" vertical="center" wrapText="1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left"/>
      <protection locked="0"/>
    </xf>
    <xf numFmtId="0" fontId="10" fillId="0" borderId="41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N8" sqref="AN8"/>
    </sheetView>
  </sheetViews>
  <sheetFormatPr defaultColWidth="8.66015625" defaultRowHeight="13.5"/>
  <cols>
    <col min="1" max="1" width="8.160156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16015625" style="0" customWidth="1"/>
    <col min="35" max="35" width="31.66015625" style="0" customWidth="1"/>
    <col min="36" max="37" width="2.5" style="0" customWidth="1"/>
    <col min="38" max="38" width="8.16015625" style="0" customWidth="1"/>
    <col min="39" max="39" width="3.16015625" style="0" customWidth="1"/>
    <col min="40" max="40" width="13.160156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660156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58" max="70" width="8.66015625" style="0" customWidth="1"/>
    <col min="71" max="91" width="9.16015625" style="0" hidden="1" customWidth="1"/>
  </cols>
  <sheetData>
    <row r="1" spans="1:74" ht="21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25.5" customHeight="1">
      <c r="AR2" s="328" t="s">
        <v>8</v>
      </c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S2" s="20" t="s">
        <v>9</v>
      </c>
      <c r="BT2" s="20" t="s">
        <v>10</v>
      </c>
    </row>
    <row r="3" spans="2:72" ht="15" customHeight="1">
      <c r="B3" s="21"/>
      <c r="C3" s="22"/>
      <c r="D3" s="174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75" customHeight="1">
      <c r="B4" s="24"/>
      <c r="C4" s="25"/>
      <c r="D4" s="358" t="s">
        <v>629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6"/>
      <c r="AS4" s="27" t="s">
        <v>12</v>
      </c>
      <c r="BE4" s="28" t="s">
        <v>13</v>
      </c>
      <c r="BS4" s="20" t="s">
        <v>14</v>
      </c>
    </row>
    <row r="5" spans="2:71" ht="14.25" customHeight="1">
      <c r="B5" s="24"/>
      <c r="C5" s="25"/>
      <c r="D5" s="175" t="s">
        <v>15</v>
      </c>
      <c r="E5" s="25"/>
      <c r="F5" s="25"/>
      <c r="G5" s="25"/>
      <c r="H5" s="25"/>
      <c r="I5" s="25"/>
      <c r="J5" s="25"/>
      <c r="K5" s="303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5"/>
      <c r="AQ5" s="26"/>
      <c r="BE5" s="301" t="s">
        <v>16</v>
      </c>
      <c r="BS5" s="20" t="s">
        <v>9</v>
      </c>
    </row>
    <row r="6" spans="2:71" ht="36.75" customHeight="1">
      <c r="B6" s="24"/>
      <c r="C6" s="25"/>
      <c r="D6" s="30" t="s">
        <v>17</v>
      </c>
      <c r="E6" s="25"/>
      <c r="F6" s="25"/>
      <c r="G6" s="25"/>
      <c r="H6" s="25"/>
      <c r="I6" s="25"/>
      <c r="J6" s="25"/>
      <c r="K6" s="305" t="s">
        <v>625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5"/>
      <c r="AQ6" s="26"/>
      <c r="BE6" s="302"/>
      <c r="BS6" s="20" t="s">
        <v>9</v>
      </c>
    </row>
    <row r="7" spans="2:71" ht="14.25" customHeight="1">
      <c r="B7" s="24"/>
      <c r="C7" s="25"/>
      <c r="D7" s="31" t="s">
        <v>18</v>
      </c>
      <c r="E7" s="25"/>
      <c r="F7" s="25"/>
      <c r="G7" s="25"/>
      <c r="H7" s="25"/>
      <c r="I7" s="25"/>
      <c r="J7" s="25"/>
      <c r="K7" s="29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1" t="s">
        <v>19</v>
      </c>
      <c r="AL7" s="25"/>
      <c r="AM7" s="25"/>
      <c r="AN7" s="29" t="s">
        <v>5</v>
      </c>
      <c r="AO7" s="25"/>
      <c r="AP7" s="25"/>
      <c r="AQ7" s="26"/>
      <c r="BE7" s="302"/>
      <c r="BS7" s="20" t="s">
        <v>9</v>
      </c>
    </row>
    <row r="8" spans="2:71" ht="14.25" customHeight="1">
      <c r="B8" s="24"/>
      <c r="C8" s="25"/>
      <c r="D8" s="31" t="s">
        <v>20</v>
      </c>
      <c r="E8" s="25"/>
      <c r="F8" s="25"/>
      <c r="G8" s="25"/>
      <c r="H8" s="25"/>
      <c r="I8" s="25"/>
      <c r="J8" s="25"/>
      <c r="K8" s="29" t="s">
        <v>21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1" t="s">
        <v>22</v>
      </c>
      <c r="AL8" s="25"/>
      <c r="AM8" s="25"/>
      <c r="AN8" s="177">
        <v>42880</v>
      </c>
      <c r="AO8" s="25"/>
      <c r="AP8" s="25"/>
      <c r="AQ8" s="26"/>
      <c r="BE8" s="302"/>
      <c r="BS8" s="20" t="s">
        <v>9</v>
      </c>
    </row>
    <row r="9" spans="2:71" ht="14.2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6"/>
      <c r="BE9" s="302"/>
      <c r="BS9" s="20" t="s">
        <v>9</v>
      </c>
    </row>
    <row r="10" spans="2:71" ht="14.25" customHeight="1">
      <c r="B10" s="24"/>
      <c r="C10" s="25"/>
      <c r="D10" s="31" t="s">
        <v>23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1" t="s">
        <v>24</v>
      </c>
      <c r="AL10" s="25"/>
      <c r="AM10" s="25"/>
      <c r="AN10" s="29" t="s">
        <v>5</v>
      </c>
      <c r="AO10" s="25"/>
      <c r="AP10" s="25"/>
      <c r="AQ10" s="26"/>
      <c r="BE10" s="302"/>
      <c r="BS10" s="20" t="s">
        <v>9</v>
      </c>
    </row>
    <row r="11" spans="2:71" ht="18" customHeight="1">
      <c r="B11" s="24"/>
      <c r="C11" s="25"/>
      <c r="D11" s="25"/>
      <c r="E11" s="29" t="s">
        <v>626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1" t="s">
        <v>25</v>
      </c>
      <c r="AL11" s="25"/>
      <c r="AM11" s="25"/>
      <c r="AN11" s="29" t="s">
        <v>5</v>
      </c>
      <c r="AO11" s="25"/>
      <c r="AP11" s="25"/>
      <c r="AQ11" s="26"/>
      <c r="BE11" s="302"/>
      <c r="BS11" s="20" t="s">
        <v>9</v>
      </c>
    </row>
    <row r="12" spans="2:71" ht="6.7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6"/>
      <c r="BE12" s="302"/>
      <c r="BS12" s="20" t="s">
        <v>9</v>
      </c>
    </row>
    <row r="13" spans="2:71" ht="14.25" customHeight="1">
      <c r="B13" s="24"/>
      <c r="C13" s="25"/>
      <c r="D13" s="31" t="s">
        <v>26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1" t="s">
        <v>24</v>
      </c>
      <c r="AL13" s="25"/>
      <c r="AM13" s="25"/>
      <c r="AN13" s="178" t="s">
        <v>628</v>
      </c>
      <c r="AO13" s="25"/>
      <c r="AP13" s="25"/>
      <c r="AQ13" s="26"/>
      <c r="BE13" s="302"/>
      <c r="BS13" s="20" t="s">
        <v>9</v>
      </c>
    </row>
    <row r="14" spans="2:71" ht="15">
      <c r="B14" s="24"/>
      <c r="C14" s="25"/>
      <c r="D14" s="25"/>
      <c r="E14" s="306" t="s">
        <v>628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1" t="s">
        <v>25</v>
      </c>
      <c r="AL14" s="25"/>
      <c r="AM14" s="25"/>
      <c r="AN14" s="178" t="s">
        <v>628</v>
      </c>
      <c r="AO14" s="25"/>
      <c r="AP14" s="25"/>
      <c r="AQ14" s="26"/>
      <c r="BE14" s="302"/>
      <c r="BS14" s="20" t="s">
        <v>9</v>
      </c>
    </row>
    <row r="15" spans="2:71" ht="6.7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6"/>
      <c r="BE15" s="302"/>
      <c r="BS15" s="20" t="s">
        <v>6</v>
      </c>
    </row>
    <row r="16" spans="2:71" ht="14.25" customHeight="1">
      <c r="B16" s="24"/>
      <c r="C16" s="25"/>
      <c r="D16" s="31" t="s">
        <v>27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1" t="s">
        <v>24</v>
      </c>
      <c r="AL16" s="25"/>
      <c r="AM16" s="25"/>
      <c r="AN16" s="29" t="s">
        <v>5</v>
      </c>
      <c r="AO16" s="25"/>
      <c r="AP16" s="25"/>
      <c r="AQ16" s="26"/>
      <c r="BE16" s="302"/>
      <c r="BS16" s="20" t="s">
        <v>6</v>
      </c>
    </row>
    <row r="17" spans="2:71" ht="18" customHeight="1">
      <c r="B17" s="24"/>
      <c r="C17" s="25"/>
      <c r="D17" s="25"/>
      <c r="E17" s="29" t="s">
        <v>28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1" t="s">
        <v>25</v>
      </c>
      <c r="AL17" s="25"/>
      <c r="AM17" s="25"/>
      <c r="AN17" s="29" t="s">
        <v>5</v>
      </c>
      <c r="AO17" s="25"/>
      <c r="AP17" s="25"/>
      <c r="AQ17" s="26"/>
      <c r="BE17" s="302"/>
      <c r="BS17" s="20" t="s">
        <v>29</v>
      </c>
    </row>
    <row r="18" spans="2:71" ht="6.7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6"/>
      <c r="BE18" s="302"/>
      <c r="BS18" s="20" t="s">
        <v>9</v>
      </c>
    </row>
    <row r="19" spans="2:71" ht="14.25" customHeight="1">
      <c r="B19" s="24"/>
      <c r="C19" s="25"/>
      <c r="D19" s="31" t="s">
        <v>30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6"/>
      <c r="BE19" s="302"/>
      <c r="BS19" s="20" t="s">
        <v>9</v>
      </c>
    </row>
    <row r="20" spans="2:71" ht="22.5" customHeight="1">
      <c r="B20" s="24"/>
      <c r="C20" s="25"/>
      <c r="D20" s="25"/>
      <c r="E20" s="308" t="s">
        <v>5</v>
      </c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25"/>
      <c r="AP20" s="25"/>
      <c r="AQ20" s="26"/>
      <c r="BE20" s="302"/>
      <c r="BS20" s="20" t="s">
        <v>29</v>
      </c>
    </row>
    <row r="21" spans="2:57" ht="6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BE21" s="302"/>
    </row>
    <row r="22" spans="2:57" ht="6.75" customHeight="1">
      <c r="B22" s="24"/>
      <c r="C22" s="2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5"/>
      <c r="AQ22" s="26"/>
      <c r="BE22" s="302"/>
    </row>
    <row r="23" spans="2:57" s="1" customFormat="1" ht="25.5" customHeight="1">
      <c r="B23" s="33"/>
      <c r="C23" s="34"/>
      <c r="D23" s="35" t="s">
        <v>31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09">
        <f>ROUND(AG51,2)</f>
        <v>0</v>
      </c>
      <c r="AL23" s="310"/>
      <c r="AM23" s="310"/>
      <c r="AN23" s="310"/>
      <c r="AO23" s="310"/>
      <c r="AP23" s="34"/>
      <c r="AQ23" s="37"/>
      <c r="BE23" s="302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02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11" t="s">
        <v>32</v>
      </c>
      <c r="M25" s="311"/>
      <c r="N25" s="311"/>
      <c r="O25" s="311"/>
      <c r="P25" s="34"/>
      <c r="Q25" s="34"/>
      <c r="R25" s="34"/>
      <c r="S25" s="34"/>
      <c r="T25" s="34"/>
      <c r="U25" s="34"/>
      <c r="V25" s="34"/>
      <c r="W25" s="311" t="s">
        <v>33</v>
      </c>
      <c r="X25" s="311"/>
      <c r="Y25" s="311"/>
      <c r="Z25" s="311"/>
      <c r="AA25" s="311"/>
      <c r="AB25" s="311"/>
      <c r="AC25" s="311"/>
      <c r="AD25" s="311"/>
      <c r="AE25" s="311"/>
      <c r="AF25" s="34"/>
      <c r="AG25" s="34"/>
      <c r="AH25" s="34"/>
      <c r="AI25" s="34"/>
      <c r="AJ25" s="34"/>
      <c r="AK25" s="311" t="s">
        <v>34</v>
      </c>
      <c r="AL25" s="311"/>
      <c r="AM25" s="311"/>
      <c r="AN25" s="311"/>
      <c r="AO25" s="311"/>
      <c r="AP25" s="34"/>
      <c r="AQ25" s="37"/>
      <c r="BE25" s="302"/>
    </row>
    <row r="26" spans="2:57" s="2" customFormat="1" ht="14.25" customHeight="1">
      <c r="B26" s="38"/>
      <c r="C26" s="39"/>
      <c r="D26" s="40" t="s">
        <v>35</v>
      </c>
      <c r="E26" s="39"/>
      <c r="F26" s="40" t="s">
        <v>36</v>
      </c>
      <c r="G26" s="39"/>
      <c r="H26" s="39"/>
      <c r="I26" s="39"/>
      <c r="J26" s="39"/>
      <c r="K26" s="39"/>
      <c r="L26" s="312">
        <v>0.21</v>
      </c>
      <c r="M26" s="313"/>
      <c r="N26" s="313"/>
      <c r="O26" s="313"/>
      <c r="P26" s="39"/>
      <c r="Q26" s="39"/>
      <c r="R26" s="39"/>
      <c r="S26" s="39"/>
      <c r="T26" s="39"/>
      <c r="U26" s="39"/>
      <c r="V26" s="39"/>
      <c r="W26" s="314">
        <f>ROUND(AZ51,2)</f>
        <v>0</v>
      </c>
      <c r="X26" s="313"/>
      <c r="Y26" s="313"/>
      <c r="Z26" s="313"/>
      <c r="AA26" s="313"/>
      <c r="AB26" s="313"/>
      <c r="AC26" s="313"/>
      <c r="AD26" s="313"/>
      <c r="AE26" s="313"/>
      <c r="AF26" s="39"/>
      <c r="AG26" s="39"/>
      <c r="AH26" s="39"/>
      <c r="AI26" s="39"/>
      <c r="AJ26" s="39"/>
      <c r="AK26" s="314">
        <f>ROUND(AV51,2)</f>
        <v>0</v>
      </c>
      <c r="AL26" s="313"/>
      <c r="AM26" s="313"/>
      <c r="AN26" s="313"/>
      <c r="AO26" s="313"/>
      <c r="AP26" s="39"/>
      <c r="AQ26" s="41"/>
      <c r="BE26" s="302"/>
    </row>
    <row r="27" spans="2:57" s="2" customFormat="1" ht="14.25" customHeight="1">
      <c r="B27" s="38"/>
      <c r="C27" s="39"/>
      <c r="D27" s="39"/>
      <c r="E27" s="39"/>
      <c r="F27" s="40" t="s">
        <v>37</v>
      </c>
      <c r="G27" s="39"/>
      <c r="H27" s="39"/>
      <c r="I27" s="39"/>
      <c r="J27" s="39"/>
      <c r="K27" s="39"/>
      <c r="L27" s="312">
        <v>0.15</v>
      </c>
      <c r="M27" s="313"/>
      <c r="N27" s="313"/>
      <c r="O27" s="313"/>
      <c r="P27" s="39"/>
      <c r="Q27" s="39"/>
      <c r="R27" s="39"/>
      <c r="S27" s="39"/>
      <c r="T27" s="39"/>
      <c r="U27" s="39"/>
      <c r="V27" s="39"/>
      <c r="W27" s="314">
        <f>ROUND(BA51,2)</f>
        <v>0</v>
      </c>
      <c r="X27" s="313"/>
      <c r="Y27" s="313"/>
      <c r="Z27" s="313"/>
      <c r="AA27" s="313"/>
      <c r="AB27" s="313"/>
      <c r="AC27" s="313"/>
      <c r="AD27" s="313"/>
      <c r="AE27" s="313"/>
      <c r="AF27" s="39"/>
      <c r="AG27" s="39"/>
      <c r="AH27" s="39"/>
      <c r="AI27" s="39"/>
      <c r="AJ27" s="39"/>
      <c r="AK27" s="314">
        <f>ROUND(AW51,2)</f>
        <v>0</v>
      </c>
      <c r="AL27" s="313"/>
      <c r="AM27" s="313"/>
      <c r="AN27" s="313"/>
      <c r="AO27" s="313"/>
      <c r="AP27" s="39"/>
      <c r="AQ27" s="41"/>
      <c r="BE27" s="302"/>
    </row>
    <row r="28" spans="2:57" s="2" customFormat="1" ht="14.25" customHeight="1" hidden="1">
      <c r="B28" s="38"/>
      <c r="C28" s="39"/>
      <c r="D28" s="39"/>
      <c r="E28" s="39"/>
      <c r="F28" s="40" t="s">
        <v>38</v>
      </c>
      <c r="G28" s="39"/>
      <c r="H28" s="39"/>
      <c r="I28" s="39"/>
      <c r="J28" s="39"/>
      <c r="K28" s="39"/>
      <c r="L28" s="312">
        <v>0.21</v>
      </c>
      <c r="M28" s="313"/>
      <c r="N28" s="313"/>
      <c r="O28" s="313"/>
      <c r="P28" s="39"/>
      <c r="Q28" s="39"/>
      <c r="R28" s="39"/>
      <c r="S28" s="39"/>
      <c r="T28" s="39"/>
      <c r="U28" s="39"/>
      <c r="V28" s="39"/>
      <c r="W28" s="314">
        <f>ROUND(BB51,2)</f>
        <v>0</v>
      </c>
      <c r="X28" s="313"/>
      <c r="Y28" s="313"/>
      <c r="Z28" s="313"/>
      <c r="AA28" s="313"/>
      <c r="AB28" s="313"/>
      <c r="AC28" s="313"/>
      <c r="AD28" s="313"/>
      <c r="AE28" s="313"/>
      <c r="AF28" s="39"/>
      <c r="AG28" s="39"/>
      <c r="AH28" s="39"/>
      <c r="AI28" s="39"/>
      <c r="AJ28" s="39"/>
      <c r="AK28" s="314">
        <v>0</v>
      </c>
      <c r="AL28" s="313"/>
      <c r="AM28" s="313"/>
      <c r="AN28" s="313"/>
      <c r="AO28" s="313"/>
      <c r="AP28" s="39"/>
      <c r="AQ28" s="41"/>
      <c r="BE28" s="302"/>
    </row>
    <row r="29" spans="2:57" s="2" customFormat="1" ht="14.25" customHeight="1" hidden="1">
      <c r="B29" s="38"/>
      <c r="C29" s="39"/>
      <c r="D29" s="39"/>
      <c r="E29" s="39"/>
      <c r="F29" s="40" t="s">
        <v>39</v>
      </c>
      <c r="G29" s="39"/>
      <c r="H29" s="39"/>
      <c r="I29" s="39"/>
      <c r="J29" s="39"/>
      <c r="K29" s="39"/>
      <c r="L29" s="312">
        <v>0.15</v>
      </c>
      <c r="M29" s="313"/>
      <c r="N29" s="313"/>
      <c r="O29" s="313"/>
      <c r="P29" s="39"/>
      <c r="Q29" s="39"/>
      <c r="R29" s="39"/>
      <c r="S29" s="39"/>
      <c r="T29" s="39"/>
      <c r="U29" s="39"/>
      <c r="V29" s="39"/>
      <c r="W29" s="314">
        <f>ROUND(BC51,2)</f>
        <v>0</v>
      </c>
      <c r="X29" s="313"/>
      <c r="Y29" s="313"/>
      <c r="Z29" s="313"/>
      <c r="AA29" s="313"/>
      <c r="AB29" s="313"/>
      <c r="AC29" s="313"/>
      <c r="AD29" s="313"/>
      <c r="AE29" s="313"/>
      <c r="AF29" s="39"/>
      <c r="AG29" s="39"/>
      <c r="AH29" s="39"/>
      <c r="AI29" s="39"/>
      <c r="AJ29" s="39"/>
      <c r="AK29" s="314">
        <v>0</v>
      </c>
      <c r="AL29" s="313"/>
      <c r="AM29" s="313"/>
      <c r="AN29" s="313"/>
      <c r="AO29" s="313"/>
      <c r="AP29" s="39"/>
      <c r="AQ29" s="41"/>
      <c r="BE29" s="302"/>
    </row>
    <row r="30" spans="2:57" s="2" customFormat="1" ht="14.25" customHeight="1" hidden="1">
      <c r="B30" s="38"/>
      <c r="C30" s="39"/>
      <c r="D30" s="39"/>
      <c r="E30" s="39"/>
      <c r="F30" s="40" t="s">
        <v>40</v>
      </c>
      <c r="G30" s="39"/>
      <c r="H30" s="39"/>
      <c r="I30" s="39"/>
      <c r="J30" s="39"/>
      <c r="K30" s="39"/>
      <c r="L30" s="312">
        <v>0</v>
      </c>
      <c r="M30" s="313"/>
      <c r="N30" s="313"/>
      <c r="O30" s="313"/>
      <c r="P30" s="39"/>
      <c r="Q30" s="39"/>
      <c r="R30" s="39"/>
      <c r="S30" s="39"/>
      <c r="T30" s="39"/>
      <c r="U30" s="39"/>
      <c r="V30" s="39"/>
      <c r="W30" s="314">
        <f>ROUND(BD51,2)</f>
        <v>0</v>
      </c>
      <c r="X30" s="313"/>
      <c r="Y30" s="313"/>
      <c r="Z30" s="313"/>
      <c r="AA30" s="313"/>
      <c r="AB30" s="313"/>
      <c r="AC30" s="313"/>
      <c r="AD30" s="313"/>
      <c r="AE30" s="313"/>
      <c r="AF30" s="39"/>
      <c r="AG30" s="39"/>
      <c r="AH30" s="39"/>
      <c r="AI30" s="39"/>
      <c r="AJ30" s="39"/>
      <c r="AK30" s="314">
        <v>0</v>
      </c>
      <c r="AL30" s="313"/>
      <c r="AM30" s="313"/>
      <c r="AN30" s="313"/>
      <c r="AO30" s="313"/>
      <c r="AP30" s="39"/>
      <c r="AQ30" s="41"/>
      <c r="BE30" s="302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02"/>
    </row>
    <row r="32" spans="2:57" s="1" customFormat="1" ht="25.5" customHeight="1">
      <c r="B32" s="33"/>
      <c r="C32" s="42"/>
      <c r="D32" s="43" t="s">
        <v>41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42</v>
      </c>
      <c r="U32" s="44"/>
      <c r="V32" s="44"/>
      <c r="W32" s="44"/>
      <c r="X32" s="319" t="s">
        <v>43</v>
      </c>
      <c r="Y32" s="320"/>
      <c r="Z32" s="320"/>
      <c r="AA32" s="320"/>
      <c r="AB32" s="320"/>
      <c r="AC32" s="44"/>
      <c r="AD32" s="44"/>
      <c r="AE32" s="44"/>
      <c r="AF32" s="44"/>
      <c r="AG32" s="44"/>
      <c r="AH32" s="44"/>
      <c r="AI32" s="44"/>
      <c r="AJ32" s="44"/>
      <c r="AK32" s="321">
        <f>SUM(AK23:AK30)</f>
        <v>0</v>
      </c>
      <c r="AL32" s="320"/>
      <c r="AM32" s="320"/>
      <c r="AN32" s="320"/>
      <c r="AO32" s="322"/>
      <c r="AP32" s="42"/>
      <c r="AQ32" s="46"/>
      <c r="BE32" s="302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3"/>
    </row>
    <row r="39" spans="2:44" s="1" customFormat="1" ht="36.75" customHeight="1">
      <c r="B39" s="33"/>
      <c r="C39" s="176" t="s">
        <v>627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2"/>
      <c r="C41" s="53" t="s">
        <v>15</v>
      </c>
      <c r="L41" s="3">
        <f>K5</f>
        <v>0</v>
      </c>
      <c r="AR41" s="52"/>
    </row>
    <row r="42" spans="2:44" s="4" customFormat="1" ht="36.75" customHeight="1">
      <c r="B42" s="54"/>
      <c r="C42" s="55" t="s">
        <v>17</v>
      </c>
      <c r="L42" s="330" t="str">
        <f>K6</f>
        <v>VYBAVENÍ  INTERIÉRU  DÁMSKÝCH  ŠATEN  A  PŘILEHLÝCH  PROSTOR - Hlavní budova Klicperova divadla, Dlouhá 99/9, 500 03 Hradec Králové</v>
      </c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R42" s="54"/>
    </row>
    <row r="43" spans="2:44" s="1" customFormat="1" ht="6.75" customHeight="1">
      <c r="B43" s="33"/>
      <c r="AR43" s="33"/>
    </row>
    <row r="44" spans="2:44" s="1" customFormat="1" ht="15">
      <c r="B44" s="33"/>
      <c r="C44" s="53" t="s">
        <v>20</v>
      </c>
      <c r="L44" s="56" t="str">
        <f>IF(K8="","",K8)</f>
        <v>Dlouhá 99/9, 500 03 Hradec Králové</v>
      </c>
      <c r="AI44" s="53" t="s">
        <v>22</v>
      </c>
      <c r="AM44" s="332">
        <f>IF(AN8="","",AN8)</f>
        <v>42880</v>
      </c>
      <c r="AN44" s="332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3" t="s">
        <v>23</v>
      </c>
      <c r="L46" s="3" t="str">
        <f>IF(E11="","",E11)</f>
        <v>KLICPEROVO DIVADLO o.p.s.</v>
      </c>
      <c r="AI46" s="53" t="s">
        <v>27</v>
      </c>
      <c r="AM46" s="333" t="str">
        <f>IF(E17="","",E17)</f>
        <v> </v>
      </c>
      <c r="AN46" s="333"/>
      <c r="AO46" s="333"/>
      <c r="AP46" s="333"/>
      <c r="AR46" s="33"/>
      <c r="AS46" s="334" t="s">
        <v>44</v>
      </c>
      <c r="AT46" s="335"/>
      <c r="AU46" s="57"/>
      <c r="AV46" s="57"/>
      <c r="AW46" s="57"/>
      <c r="AX46" s="57"/>
      <c r="AY46" s="57"/>
      <c r="AZ46" s="57"/>
      <c r="BA46" s="57"/>
      <c r="BB46" s="57"/>
      <c r="BC46" s="57"/>
      <c r="BD46" s="58"/>
    </row>
    <row r="47" spans="2:56" s="1" customFormat="1" ht="15">
      <c r="B47" s="33"/>
      <c r="C47" s="53" t="s">
        <v>26</v>
      </c>
      <c r="L47" s="3" t="str">
        <f>IF(E14="Vyplň údaj","",E14)</f>
        <v>Vyplň údaje</v>
      </c>
      <c r="AR47" s="33"/>
      <c r="AS47" s="336"/>
      <c r="AT47" s="337"/>
      <c r="AU47" s="34"/>
      <c r="AV47" s="34"/>
      <c r="AW47" s="34"/>
      <c r="AX47" s="34"/>
      <c r="AY47" s="34"/>
      <c r="AZ47" s="34"/>
      <c r="BA47" s="34"/>
      <c r="BB47" s="34"/>
      <c r="BC47" s="34"/>
      <c r="BD47" s="59"/>
    </row>
    <row r="48" spans="2:56" s="1" customFormat="1" ht="10.5" customHeight="1">
      <c r="B48" s="33"/>
      <c r="AR48" s="33"/>
      <c r="AS48" s="336"/>
      <c r="AT48" s="337"/>
      <c r="AU48" s="34"/>
      <c r="AV48" s="34"/>
      <c r="AW48" s="34"/>
      <c r="AX48" s="34"/>
      <c r="AY48" s="34"/>
      <c r="AZ48" s="34"/>
      <c r="BA48" s="34"/>
      <c r="BB48" s="34"/>
      <c r="BC48" s="34"/>
      <c r="BD48" s="59"/>
    </row>
    <row r="49" spans="2:56" s="1" customFormat="1" ht="29.25" customHeight="1">
      <c r="B49" s="33"/>
      <c r="C49" s="315" t="s">
        <v>45</v>
      </c>
      <c r="D49" s="316"/>
      <c r="E49" s="316"/>
      <c r="F49" s="316"/>
      <c r="G49" s="316"/>
      <c r="H49" s="60"/>
      <c r="I49" s="317" t="s">
        <v>46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8" t="s">
        <v>47</v>
      </c>
      <c r="AH49" s="316"/>
      <c r="AI49" s="316"/>
      <c r="AJ49" s="316"/>
      <c r="AK49" s="316"/>
      <c r="AL49" s="316"/>
      <c r="AM49" s="316"/>
      <c r="AN49" s="317" t="s">
        <v>48</v>
      </c>
      <c r="AO49" s="316"/>
      <c r="AP49" s="316"/>
      <c r="AQ49" s="61" t="s">
        <v>49</v>
      </c>
      <c r="AR49" s="33"/>
      <c r="AS49" s="62" t="s">
        <v>50</v>
      </c>
      <c r="AT49" s="63" t="s">
        <v>51</v>
      </c>
      <c r="AU49" s="63" t="s">
        <v>52</v>
      </c>
      <c r="AV49" s="63" t="s">
        <v>53</v>
      </c>
      <c r="AW49" s="63" t="s">
        <v>54</v>
      </c>
      <c r="AX49" s="63" t="s">
        <v>55</v>
      </c>
      <c r="AY49" s="63" t="s">
        <v>56</v>
      </c>
      <c r="AZ49" s="63" t="s">
        <v>57</v>
      </c>
      <c r="BA49" s="63" t="s">
        <v>58</v>
      </c>
      <c r="BB49" s="63" t="s">
        <v>59</v>
      </c>
      <c r="BC49" s="63" t="s">
        <v>60</v>
      </c>
      <c r="BD49" s="64" t="s">
        <v>61</v>
      </c>
    </row>
    <row r="50" spans="2:56" s="1" customFormat="1" ht="10.5" customHeight="1">
      <c r="B50" s="33"/>
      <c r="AR50" s="33"/>
      <c r="AS50" s="65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90" s="4" customFormat="1" ht="32.25" customHeight="1">
      <c r="B51" s="54"/>
      <c r="C51" s="66" t="s">
        <v>62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326">
        <f>ROUND(SUM(AG52:AG55),2)</f>
        <v>0</v>
      </c>
      <c r="AH51" s="326"/>
      <c r="AI51" s="326"/>
      <c r="AJ51" s="326"/>
      <c r="AK51" s="326"/>
      <c r="AL51" s="326"/>
      <c r="AM51" s="326"/>
      <c r="AN51" s="327">
        <f>SUM(AG51,AT51)</f>
        <v>0</v>
      </c>
      <c r="AO51" s="327"/>
      <c r="AP51" s="327"/>
      <c r="AQ51" s="68" t="s">
        <v>5</v>
      </c>
      <c r="AR51" s="54"/>
      <c r="AS51" s="69">
        <f>ROUND(SUM(AS52:AS55),2)</f>
        <v>0</v>
      </c>
      <c r="AT51" s="70">
        <f>ROUND(SUM(AV51:AW51),2)</f>
        <v>0</v>
      </c>
      <c r="AU51" s="71">
        <f>ROUND(SUM(AU52:AU55),5)</f>
        <v>0</v>
      </c>
      <c r="AV51" s="70">
        <f>ROUND(AZ51*L26,2)</f>
        <v>0</v>
      </c>
      <c r="AW51" s="70">
        <f>ROUND(BA51*L27,2)</f>
        <v>0</v>
      </c>
      <c r="AX51" s="70">
        <f>ROUND(BB51*L26,2)</f>
        <v>0</v>
      </c>
      <c r="AY51" s="70">
        <f>ROUND(BC51*L27,2)</f>
        <v>0</v>
      </c>
      <c r="AZ51" s="70">
        <f>ROUND(SUM(AZ52:AZ55),2)</f>
        <v>0</v>
      </c>
      <c r="BA51" s="70">
        <f>ROUND(SUM(BA52:BA55),2)</f>
        <v>0</v>
      </c>
      <c r="BB51" s="70">
        <f>ROUND(SUM(BB52:BB55),2)</f>
        <v>0</v>
      </c>
      <c r="BC51" s="70">
        <f>ROUND(SUM(BC52:BC55),2)</f>
        <v>0</v>
      </c>
      <c r="BD51" s="72">
        <f>ROUND(SUM(BD52:BD55),2)</f>
        <v>0</v>
      </c>
      <c r="BS51" s="55" t="s">
        <v>63</v>
      </c>
      <c r="BT51" s="55" t="s">
        <v>64</v>
      </c>
      <c r="BU51" s="73" t="s">
        <v>65</v>
      </c>
      <c r="BV51" s="55" t="s">
        <v>66</v>
      </c>
      <c r="BW51" s="55" t="s">
        <v>7</v>
      </c>
      <c r="BX51" s="55" t="s">
        <v>67</v>
      </c>
      <c r="CL51" s="55" t="s">
        <v>5</v>
      </c>
    </row>
    <row r="52" spans="1:91" s="5" customFormat="1" ht="22.5" customHeight="1">
      <c r="A52" s="74" t="s">
        <v>68</v>
      </c>
      <c r="B52" s="75"/>
      <c r="C52" s="76"/>
      <c r="D52" s="323" t="s">
        <v>69</v>
      </c>
      <c r="E52" s="323"/>
      <c r="F52" s="323"/>
      <c r="G52" s="323"/>
      <c r="H52" s="323"/>
      <c r="I52" s="77"/>
      <c r="J52" s="323" t="s">
        <v>70</v>
      </c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4">
        <f>'1 - Elektroinstalace v lí...'!J27</f>
        <v>0</v>
      </c>
      <c r="AH52" s="325"/>
      <c r="AI52" s="325"/>
      <c r="AJ52" s="325"/>
      <c r="AK52" s="325"/>
      <c r="AL52" s="325"/>
      <c r="AM52" s="325"/>
      <c r="AN52" s="324">
        <f>SUM(AG52,AT52)</f>
        <v>0</v>
      </c>
      <c r="AO52" s="325"/>
      <c r="AP52" s="325"/>
      <c r="AQ52" s="78" t="s">
        <v>71</v>
      </c>
      <c r="AR52" s="75"/>
      <c r="AS52" s="79">
        <v>0</v>
      </c>
      <c r="AT52" s="80">
        <f>ROUND(SUM(AV52:AW52),2)</f>
        <v>0</v>
      </c>
      <c r="AU52" s="81">
        <f>'1 - Elektroinstalace v lí...'!P79</f>
        <v>0</v>
      </c>
      <c r="AV52" s="80">
        <f>'1 - Elektroinstalace v lí...'!J30</f>
        <v>0</v>
      </c>
      <c r="AW52" s="80">
        <f>'1 - Elektroinstalace v lí...'!J31</f>
        <v>0</v>
      </c>
      <c r="AX52" s="80">
        <f>'1 - Elektroinstalace v lí...'!J32</f>
        <v>0</v>
      </c>
      <c r="AY52" s="80">
        <f>'1 - Elektroinstalace v lí...'!J33</f>
        <v>0</v>
      </c>
      <c r="AZ52" s="80">
        <f>'1 - Elektroinstalace v lí...'!F30</f>
        <v>0</v>
      </c>
      <c r="BA52" s="80">
        <f>'1 - Elektroinstalace v lí...'!F31</f>
        <v>0</v>
      </c>
      <c r="BB52" s="80">
        <f>'1 - Elektroinstalace v lí...'!F32</f>
        <v>0</v>
      </c>
      <c r="BC52" s="80">
        <f>'1 - Elektroinstalace v lí...'!F33</f>
        <v>0</v>
      </c>
      <c r="BD52" s="82">
        <f>'1 - Elektroinstalace v lí...'!F34</f>
        <v>0</v>
      </c>
      <c r="BT52" s="83" t="s">
        <v>69</v>
      </c>
      <c r="BV52" s="83" t="s">
        <v>66</v>
      </c>
      <c r="BW52" s="83" t="s">
        <v>72</v>
      </c>
      <c r="BX52" s="83" t="s">
        <v>7</v>
      </c>
      <c r="CL52" s="83" t="s">
        <v>5</v>
      </c>
      <c r="CM52" s="83" t="s">
        <v>73</v>
      </c>
    </row>
    <row r="53" spans="1:91" s="5" customFormat="1" ht="22.5" customHeight="1">
      <c r="A53" s="74" t="s">
        <v>68</v>
      </c>
      <c r="B53" s="75"/>
      <c r="C53" s="76"/>
      <c r="D53" s="323" t="s">
        <v>73</v>
      </c>
      <c r="E53" s="323"/>
      <c r="F53" s="323"/>
      <c r="G53" s="323"/>
      <c r="H53" s="323"/>
      <c r="I53" s="77"/>
      <c r="J53" s="323" t="s">
        <v>74</v>
      </c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4">
        <f>'2 - Svítidla do nábytku'!J27</f>
        <v>0</v>
      </c>
      <c r="AH53" s="325"/>
      <c r="AI53" s="325"/>
      <c r="AJ53" s="325"/>
      <c r="AK53" s="325"/>
      <c r="AL53" s="325"/>
      <c r="AM53" s="325"/>
      <c r="AN53" s="324">
        <f>SUM(AG53,AT53)</f>
        <v>0</v>
      </c>
      <c r="AO53" s="325"/>
      <c r="AP53" s="325"/>
      <c r="AQ53" s="78" t="s">
        <v>71</v>
      </c>
      <c r="AR53" s="75"/>
      <c r="AS53" s="79">
        <v>0</v>
      </c>
      <c r="AT53" s="80">
        <f>ROUND(SUM(AV53:AW53),2)</f>
        <v>0</v>
      </c>
      <c r="AU53" s="81">
        <f>'2 - Svítidla do nábytku'!P79</f>
        <v>0</v>
      </c>
      <c r="AV53" s="80">
        <f>'2 - Svítidla do nábytku'!J30</f>
        <v>0</v>
      </c>
      <c r="AW53" s="80">
        <f>'2 - Svítidla do nábytku'!J31</f>
        <v>0</v>
      </c>
      <c r="AX53" s="80">
        <f>'2 - Svítidla do nábytku'!J32</f>
        <v>0</v>
      </c>
      <c r="AY53" s="80">
        <f>'2 - Svítidla do nábytku'!J33</f>
        <v>0</v>
      </c>
      <c r="AZ53" s="80">
        <f>'2 - Svítidla do nábytku'!F30</f>
        <v>0</v>
      </c>
      <c r="BA53" s="80">
        <f>'2 - Svítidla do nábytku'!F31</f>
        <v>0</v>
      </c>
      <c r="BB53" s="80">
        <f>'2 - Svítidla do nábytku'!F32</f>
        <v>0</v>
      </c>
      <c r="BC53" s="80">
        <f>'2 - Svítidla do nábytku'!F33</f>
        <v>0</v>
      </c>
      <c r="BD53" s="82">
        <f>'2 - Svítidla do nábytku'!F34</f>
        <v>0</v>
      </c>
      <c r="BT53" s="83" t="s">
        <v>69</v>
      </c>
      <c r="BV53" s="83" t="s">
        <v>66</v>
      </c>
      <c r="BW53" s="83" t="s">
        <v>75</v>
      </c>
      <c r="BX53" s="83" t="s">
        <v>7</v>
      </c>
      <c r="CL53" s="83" t="s">
        <v>5</v>
      </c>
      <c r="CM53" s="83" t="s">
        <v>73</v>
      </c>
    </row>
    <row r="54" spans="1:91" s="5" customFormat="1" ht="22.5" customHeight="1">
      <c r="A54" s="74" t="s">
        <v>68</v>
      </c>
      <c r="B54" s="75"/>
      <c r="C54" s="76"/>
      <c r="D54" s="323" t="s">
        <v>76</v>
      </c>
      <c r="E54" s="323"/>
      <c r="F54" s="323"/>
      <c r="G54" s="323"/>
      <c r="H54" s="323"/>
      <c r="I54" s="77"/>
      <c r="J54" s="323" t="s">
        <v>77</v>
      </c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4">
        <f>'3 - Nábytek'!J27</f>
        <v>0</v>
      </c>
      <c r="AH54" s="325"/>
      <c r="AI54" s="325"/>
      <c r="AJ54" s="325"/>
      <c r="AK54" s="325"/>
      <c r="AL54" s="325"/>
      <c r="AM54" s="325"/>
      <c r="AN54" s="324">
        <f>SUM(AG54,AT54)</f>
        <v>0</v>
      </c>
      <c r="AO54" s="325"/>
      <c r="AP54" s="325"/>
      <c r="AQ54" s="78" t="s">
        <v>71</v>
      </c>
      <c r="AR54" s="75"/>
      <c r="AS54" s="79">
        <v>0</v>
      </c>
      <c r="AT54" s="80">
        <f>ROUND(SUM(AV54:AW54),2)</f>
        <v>0</v>
      </c>
      <c r="AU54" s="81">
        <f>'3 - Nábytek'!P83</f>
        <v>0</v>
      </c>
      <c r="AV54" s="80">
        <f>'3 - Nábytek'!J30</f>
        <v>0</v>
      </c>
      <c r="AW54" s="80">
        <f>'3 - Nábytek'!J31</f>
        <v>0</v>
      </c>
      <c r="AX54" s="80">
        <f>'3 - Nábytek'!J32</f>
        <v>0</v>
      </c>
      <c r="AY54" s="80">
        <f>'3 - Nábytek'!J33</f>
        <v>0</v>
      </c>
      <c r="AZ54" s="80">
        <f>'3 - Nábytek'!F30</f>
        <v>0</v>
      </c>
      <c r="BA54" s="80">
        <f>'3 - Nábytek'!F31</f>
        <v>0</v>
      </c>
      <c r="BB54" s="80">
        <f>'3 - Nábytek'!F32</f>
        <v>0</v>
      </c>
      <c r="BC54" s="80">
        <f>'3 - Nábytek'!F33</f>
        <v>0</v>
      </c>
      <c r="BD54" s="82">
        <f>'3 - Nábytek'!F34</f>
        <v>0</v>
      </c>
      <c r="BT54" s="83" t="s">
        <v>69</v>
      </c>
      <c r="BV54" s="83" t="s">
        <v>66</v>
      </c>
      <c r="BW54" s="83" t="s">
        <v>78</v>
      </c>
      <c r="BX54" s="83" t="s">
        <v>7</v>
      </c>
      <c r="CL54" s="83" t="s">
        <v>5</v>
      </c>
      <c r="CM54" s="83" t="s">
        <v>73</v>
      </c>
    </row>
    <row r="55" spans="1:91" s="5" customFormat="1" ht="22.5" customHeight="1">
      <c r="A55" s="74" t="s">
        <v>68</v>
      </c>
      <c r="B55" s="75"/>
      <c r="C55" s="76"/>
      <c r="D55" s="323" t="s">
        <v>79</v>
      </c>
      <c r="E55" s="323"/>
      <c r="F55" s="323"/>
      <c r="G55" s="323"/>
      <c r="H55" s="323"/>
      <c r="I55" s="77"/>
      <c r="J55" s="323" t="s">
        <v>80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4">
        <f>'4 - Vnitřní stínění oken'!J27</f>
        <v>0</v>
      </c>
      <c r="AH55" s="325"/>
      <c r="AI55" s="325"/>
      <c r="AJ55" s="325"/>
      <c r="AK55" s="325"/>
      <c r="AL55" s="325"/>
      <c r="AM55" s="325"/>
      <c r="AN55" s="324">
        <f>SUM(AG55,AT55)</f>
        <v>0</v>
      </c>
      <c r="AO55" s="325"/>
      <c r="AP55" s="325"/>
      <c r="AQ55" s="78" t="s">
        <v>71</v>
      </c>
      <c r="AR55" s="75"/>
      <c r="AS55" s="84">
        <v>0</v>
      </c>
      <c r="AT55" s="85">
        <f>ROUND(SUM(AV55:AW55),2)</f>
        <v>0</v>
      </c>
      <c r="AU55" s="86">
        <f>'4 - Vnitřní stínění oken'!P77</f>
        <v>0</v>
      </c>
      <c r="AV55" s="85">
        <f>'4 - Vnitřní stínění oken'!J30</f>
        <v>0</v>
      </c>
      <c r="AW55" s="85">
        <f>'4 - Vnitřní stínění oken'!J31</f>
        <v>0</v>
      </c>
      <c r="AX55" s="85">
        <f>'4 - Vnitřní stínění oken'!J32</f>
        <v>0</v>
      </c>
      <c r="AY55" s="85">
        <f>'4 - Vnitřní stínění oken'!J33</f>
        <v>0</v>
      </c>
      <c r="AZ55" s="85">
        <f>'4 - Vnitřní stínění oken'!F30</f>
        <v>0</v>
      </c>
      <c r="BA55" s="85">
        <f>'4 - Vnitřní stínění oken'!F31</f>
        <v>0</v>
      </c>
      <c r="BB55" s="85">
        <f>'4 - Vnitřní stínění oken'!F32</f>
        <v>0</v>
      </c>
      <c r="BC55" s="85">
        <f>'4 - Vnitřní stínění oken'!F33</f>
        <v>0</v>
      </c>
      <c r="BD55" s="87">
        <f>'4 - Vnitřní stínění oken'!F34</f>
        <v>0</v>
      </c>
      <c r="BT55" s="83" t="s">
        <v>69</v>
      </c>
      <c r="BV55" s="83" t="s">
        <v>66</v>
      </c>
      <c r="BW55" s="83" t="s">
        <v>81</v>
      </c>
      <c r="BX55" s="83" t="s">
        <v>7</v>
      </c>
      <c r="CL55" s="83" t="s">
        <v>5</v>
      </c>
      <c r="CM55" s="83" t="s">
        <v>73</v>
      </c>
    </row>
    <row r="56" spans="2:44" s="1" customFormat="1" ht="30" customHeight="1">
      <c r="B56" s="33"/>
      <c r="AR56" s="33"/>
    </row>
    <row r="57" spans="2:44" s="1" customFormat="1" ht="6.7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33"/>
    </row>
  </sheetData>
  <sheetProtection password="D31C" sheet="1" formatCells="0" selectLockedCells="1" autoFilter="0" pivotTables="0"/>
  <mergeCells count="53">
    <mergeCell ref="AS46:AT48"/>
    <mergeCell ref="W28:AE28"/>
    <mergeCell ref="AK28:AO28"/>
    <mergeCell ref="L29:O29"/>
    <mergeCell ref="W29:AE29"/>
    <mergeCell ref="AK29:AO29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6:AE26"/>
    <mergeCell ref="AK26:AO26"/>
    <mergeCell ref="L27:O27"/>
    <mergeCell ref="W27:AE27"/>
    <mergeCell ref="AK27:AO27"/>
    <mergeCell ref="L28: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1 - Elektroinstalace v lí...'!C2" display="/"/>
    <hyperlink ref="A53" location="'2 - Svítidla do nábytku'!C2" display="/"/>
    <hyperlink ref="A54" location="'3 - Nábytek'!C2" display="/"/>
    <hyperlink ref="A55" location="'4 - Vnitřní stínění oken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07"/>
  <sheetViews>
    <sheetView showGridLines="0" tabSelected="1" zoomScalePageLayoutView="0" workbookViewId="0" topLeftCell="A1">
      <pane ySplit="1" topLeftCell="A2" activePane="bottomLeft" state="frozen"/>
      <selection pane="topLeft" activeCell="AN8" sqref="AN8"/>
      <selection pane="bottomLeft" activeCell="AN8" sqref="AN8"/>
    </sheetView>
  </sheetViews>
  <sheetFormatPr defaultColWidth="8.66015625" defaultRowHeight="13.5"/>
  <cols>
    <col min="1" max="1" width="8.16015625" style="183" customWidth="1"/>
    <col min="2" max="2" width="1.66796875" style="183" customWidth="1"/>
    <col min="3" max="4" width="4.16015625" style="183" customWidth="1"/>
    <col min="5" max="5" width="17.16015625" style="183" customWidth="1"/>
    <col min="6" max="6" width="95" style="183" customWidth="1"/>
    <col min="7" max="7" width="8.66015625" style="183" customWidth="1"/>
    <col min="8" max="8" width="11.16015625" style="183" customWidth="1"/>
    <col min="9" max="9" width="12.66015625" style="183" customWidth="1"/>
    <col min="10" max="10" width="23.5" style="183" customWidth="1"/>
    <col min="11" max="11" width="15.5" style="183" hidden="1" customWidth="1"/>
    <col min="12" max="12" width="8.66015625" style="183" customWidth="1"/>
    <col min="13" max="18" width="9.16015625" style="183" hidden="1" customWidth="1"/>
    <col min="19" max="19" width="8.16015625" style="183" hidden="1" customWidth="1"/>
    <col min="20" max="20" width="29.66015625" style="183" hidden="1" customWidth="1"/>
    <col min="21" max="21" width="16.16015625" style="183" hidden="1" customWidth="1"/>
    <col min="22" max="22" width="12.16015625" style="183" customWidth="1"/>
    <col min="23" max="23" width="16.16015625" style="183" customWidth="1"/>
    <col min="24" max="24" width="12.16015625" style="183" customWidth="1"/>
    <col min="25" max="25" width="15" style="183" customWidth="1"/>
    <col min="26" max="26" width="11" style="183" customWidth="1"/>
    <col min="27" max="27" width="15" style="183" customWidth="1"/>
    <col min="28" max="28" width="16.16015625" style="183" customWidth="1"/>
    <col min="29" max="29" width="11" style="183" customWidth="1"/>
    <col min="30" max="30" width="15" style="183" customWidth="1"/>
    <col min="31" max="31" width="16.16015625" style="183" customWidth="1"/>
    <col min="32" max="43" width="8.66015625" style="183" customWidth="1"/>
    <col min="44" max="65" width="9.16015625" style="183" hidden="1" customWidth="1"/>
    <col min="66" max="73" width="8.66015625" style="183" customWidth="1"/>
  </cols>
  <sheetData>
    <row r="1" spans="1:70" ht="21.75" customHeight="1">
      <c r="A1" s="181"/>
      <c r="B1" s="13"/>
      <c r="C1" s="13"/>
      <c r="D1" s="14" t="s">
        <v>1</v>
      </c>
      <c r="E1" s="13"/>
      <c r="F1" s="182" t="s">
        <v>82</v>
      </c>
      <c r="G1" s="342" t="s">
        <v>83</v>
      </c>
      <c r="H1" s="342"/>
      <c r="I1" s="13"/>
      <c r="J1" s="182" t="s">
        <v>84</v>
      </c>
      <c r="K1" s="14" t="s">
        <v>85</v>
      </c>
      <c r="L1" s="182" t="s">
        <v>86</v>
      </c>
      <c r="M1" s="182"/>
      <c r="N1" s="182"/>
      <c r="O1" s="182"/>
      <c r="P1" s="182"/>
      <c r="Q1" s="182"/>
      <c r="R1" s="182"/>
      <c r="S1" s="182"/>
      <c r="T1" s="182"/>
      <c r="U1" s="246"/>
      <c r="V1" s="246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</row>
    <row r="2" spans="3:46" ht="36.7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47" t="s">
        <v>72</v>
      </c>
    </row>
    <row r="3" spans="2:46" ht="6.75" customHeight="1">
      <c r="B3" s="184"/>
      <c r="C3" s="185"/>
      <c r="D3" s="185"/>
      <c r="E3" s="185"/>
      <c r="F3" s="185"/>
      <c r="G3" s="185"/>
      <c r="H3" s="185"/>
      <c r="I3" s="185"/>
      <c r="J3" s="185"/>
      <c r="K3" s="248"/>
      <c r="AT3" s="247" t="s">
        <v>73</v>
      </c>
    </row>
    <row r="4" spans="2:46" ht="36.75" customHeight="1">
      <c r="B4" s="186"/>
      <c r="C4" s="187"/>
      <c r="D4" s="188" t="s">
        <v>87</v>
      </c>
      <c r="E4" s="187"/>
      <c r="F4" s="187"/>
      <c r="G4" s="187"/>
      <c r="H4" s="187"/>
      <c r="I4" s="187"/>
      <c r="J4" s="187"/>
      <c r="K4" s="249"/>
      <c r="M4" s="250" t="s">
        <v>12</v>
      </c>
      <c r="AT4" s="247" t="s">
        <v>6</v>
      </c>
    </row>
    <row r="5" spans="2:11" ht="6.75" customHeight="1">
      <c r="B5" s="186"/>
      <c r="C5" s="187"/>
      <c r="D5" s="187"/>
      <c r="E5" s="187"/>
      <c r="F5" s="187"/>
      <c r="G5" s="187"/>
      <c r="H5" s="187"/>
      <c r="I5" s="187"/>
      <c r="J5" s="187"/>
      <c r="K5" s="249"/>
    </row>
    <row r="6" spans="2:11" ht="15">
      <c r="B6" s="186"/>
      <c r="C6" s="187"/>
      <c r="D6" s="189" t="s">
        <v>17</v>
      </c>
      <c r="E6" s="187"/>
      <c r="F6" s="187"/>
      <c r="G6" s="187"/>
      <c r="H6" s="187"/>
      <c r="I6" s="187"/>
      <c r="J6" s="187"/>
      <c r="K6" s="249"/>
    </row>
    <row r="7" spans="2:11" ht="22.5" customHeight="1">
      <c r="B7" s="186"/>
      <c r="C7" s="187"/>
      <c r="D7" s="187"/>
      <c r="E7" s="345" t="str">
        <f>'Rekapitulace stavby'!K6</f>
        <v>VYBAVENÍ  INTERIÉRU  DÁMSKÝCH  ŠATEN  A  PŘILEHLÝCH  PROSTOR - Hlavní budova Klicperova divadla, Dlouhá 99/9, 500 03 Hradec Králové</v>
      </c>
      <c r="F7" s="346"/>
      <c r="G7" s="346"/>
      <c r="H7" s="346"/>
      <c r="I7" s="187"/>
      <c r="J7" s="187"/>
      <c r="K7" s="249"/>
    </row>
    <row r="8" spans="1:73" s="1" customFormat="1" ht="15">
      <c r="A8" s="190"/>
      <c r="B8" s="191"/>
      <c r="C8" s="192"/>
      <c r="D8" s="189" t="s">
        <v>88</v>
      </c>
      <c r="E8" s="192"/>
      <c r="F8" s="192"/>
      <c r="G8" s="192"/>
      <c r="H8" s="192"/>
      <c r="I8" s="192"/>
      <c r="J8" s="192"/>
      <c r="K8" s="251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</row>
    <row r="9" spans="1:73" s="1" customFormat="1" ht="36.75" customHeight="1">
      <c r="A9" s="190"/>
      <c r="B9" s="191"/>
      <c r="C9" s="192"/>
      <c r="D9" s="192"/>
      <c r="E9" s="347" t="s">
        <v>89</v>
      </c>
      <c r="F9" s="348"/>
      <c r="G9" s="348"/>
      <c r="H9" s="348"/>
      <c r="I9" s="192"/>
      <c r="J9" s="192"/>
      <c r="K9" s="251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</row>
    <row r="10" spans="1:73" s="1" customFormat="1" ht="13.5">
      <c r="A10" s="190"/>
      <c r="B10" s="191"/>
      <c r="C10" s="192"/>
      <c r="D10" s="192"/>
      <c r="E10" s="192"/>
      <c r="F10" s="192"/>
      <c r="G10" s="192"/>
      <c r="H10" s="192"/>
      <c r="I10" s="192"/>
      <c r="J10" s="192"/>
      <c r="K10" s="251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</row>
    <row r="11" spans="1:73" s="1" customFormat="1" ht="14.25" customHeight="1">
      <c r="A11" s="190"/>
      <c r="B11" s="191"/>
      <c r="C11" s="192"/>
      <c r="D11" s="189" t="s">
        <v>18</v>
      </c>
      <c r="E11" s="192"/>
      <c r="F11" s="193" t="s">
        <v>5</v>
      </c>
      <c r="G11" s="192"/>
      <c r="H11" s="192"/>
      <c r="I11" s="189" t="s">
        <v>19</v>
      </c>
      <c r="J11" s="193"/>
      <c r="K11" s="251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</row>
    <row r="12" spans="1:73" s="1" customFormat="1" ht="14.25" customHeight="1">
      <c r="A12" s="190"/>
      <c r="B12" s="191"/>
      <c r="C12" s="192"/>
      <c r="D12" s="189" t="s">
        <v>20</v>
      </c>
      <c r="E12" s="192"/>
      <c r="F12" s="193" t="s">
        <v>21</v>
      </c>
      <c r="G12" s="192"/>
      <c r="H12" s="192"/>
      <c r="I12" s="189" t="s">
        <v>22</v>
      </c>
      <c r="J12" s="194">
        <f>'Rekapitulace stavby'!AN8</f>
        <v>42880</v>
      </c>
      <c r="K12" s="251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</row>
    <row r="13" spans="1:73" s="1" customFormat="1" ht="10.5" customHeight="1">
      <c r="A13" s="190"/>
      <c r="B13" s="191"/>
      <c r="C13" s="192"/>
      <c r="D13" s="192"/>
      <c r="E13" s="192"/>
      <c r="F13" s="192"/>
      <c r="G13" s="192"/>
      <c r="H13" s="192"/>
      <c r="I13" s="192"/>
      <c r="J13" s="192"/>
      <c r="K13" s="251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</row>
    <row r="14" spans="1:73" s="1" customFormat="1" ht="14.25" customHeight="1">
      <c r="A14" s="190"/>
      <c r="B14" s="191"/>
      <c r="C14" s="192"/>
      <c r="D14" s="189" t="s">
        <v>23</v>
      </c>
      <c r="E14" s="192"/>
      <c r="F14" s="192"/>
      <c r="G14" s="192"/>
      <c r="H14" s="192"/>
      <c r="I14" s="189" t="s">
        <v>24</v>
      </c>
      <c r="J14" s="193" t="s">
        <v>5</v>
      </c>
      <c r="K14" s="251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</row>
    <row r="15" spans="1:73" s="1" customFormat="1" ht="18" customHeight="1">
      <c r="A15" s="190"/>
      <c r="B15" s="191"/>
      <c r="C15" s="192"/>
      <c r="D15" s="192"/>
      <c r="E15" s="193" t="s">
        <v>626</v>
      </c>
      <c r="F15" s="192"/>
      <c r="G15" s="192"/>
      <c r="H15" s="192"/>
      <c r="I15" s="189" t="s">
        <v>25</v>
      </c>
      <c r="J15" s="193" t="s">
        <v>5</v>
      </c>
      <c r="K15" s="251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</row>
    <row r="16" spans="1:73" s="1" customFormat="1" ht="6.75" customHeight="1">
      <c r="A16" s="190"/>
      <c r="B16" s="191"/>
      <c r="C16" s="192"/>
      <c r="D16" s="192"/>
      <c r="E16" s="192"/>
      <c r="F16" s="192"/>
      <c r="G16" s="192"/>
      <c r="H16" s="192"/>
      <c r="I16" s="192"/>
      <c r="J16" s="192"/>
      <c r="K16" s="251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</row>
    <row r="17" spans="1:73" s="1" customFormat="1" ht="14.25" customHeight="1">
      <c r="A17" s="190"/>
      <c r="B17" s="191"/>
      <c r="C17" s="192"/>
      <c r="D17" s="189" t="s">
        <v>26</v>
      </c>
      <c r="E17" s="192"/>
      <c r="F17" s="192"/>
      <c r="G17" s="192"/>
      <c r="H17" s="192"/>
      <c r="I17" s="189" t="s">
        <v>24</v>
      </c>
      <c r="J17" s="193" t="str">
        <f>IF('Rekapitulace stavby'!AN13="Vyplň údaj","",IF('Rekapitulace stavby'!AN13="","",'Rekapitulace stavby'!AN13))</f>
        <v>Vyplň údaje</v>
      </c>
      <c r="K17" s="251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</row>
    <row r="18" spans="1:73" s="1" customFormat="1" ht="18" customHeight="1">
      <c r="A18" s="190"/>
      <c r="B18" s="191"/>
      <c r="C18" s="192"/>
      <c r="D18" s="192"/>
      <c r="E18" s="193" t="str">
        <f>IF('Rekapitulace stavby'!E14="Vyplň údaj","",IF('Rekapitulace stavby'!E14="","",'Rekapitulace stavby'!E14))</f>
        <v>Vyplň údaje</v>
      </c>
      <c r="F18" s="192"/>
      <c r="G18" s="192"/>
      <c r="H18" s="192"/>
      <c r="I18" s="189" t="s">
        <v>25</v>
      </c>
      <c r="J18" s="193" t="str">
        <f>IF('Rekapitulace stavby'!AN14="Vyplň údaj","",IF('Rekapitulace stavby'!AN14="","",'Rekapitulace stavby'!AN14))</f>
        <v>Vyplň údaje</v>
      </c>
      <c r="K18" s="251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</row>
    <row r="19" spans="1:73" s="1" customFormat="1" ht="6.75" customHeight="1">
      <c r="A19" s="190"/>
      <c r="B19" s="191"/>
      <c r="C19" s="192"/>
      <c r="D19" s="192"/>
      <c r="E19" s="192"/>
      <c r="F19" s="192"/>
      <c r="G19" s="192"/>
      <c r="H19" s="192"/>
      <c r="I19" s="192"/>
      <c r="J19" s="192"/>
      <c r="K19" s="251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</row>
    <row r="20" spans="1:73" s="1" customFormat="1" ht="14.25" customHeight="1">
      <c r="A20" s="190"/>
      <c r="B20" s="191"/>
      <c r="C20" s="192"/>
      <c r="D20" s="189" t="s">
        <v>27</v>
      </c>
      <c r="E20" s="192"/>
      <c r="F20" s="192"/>
      <c r="G20" s="192"/>
      <c r="H20" s="192"/>
      <c r="I20" s="189" t="s">
        <v>24</v>
      </c>
      <c r="J20" s="193">
        <f>IF('Rekapitulace stavby'!AN16="","",'Rekapitulace stavby'!AN16)</f>
      </c>
      <c r="K20" s="251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</row>
    <row r="21" spans="1:73" s="1" customFormat="1" ht="18" customHeight="1">
      <c r="A21" s="190"/>
      <c r="B21" s="191"/>
      <c r="C21" s="192"/>
      <c r="D21" s="192"/>
      <c r="E21" s="193" t="str">
        <f>IF('Rekapitulace stavby'!E17="","",'Rekapitulace stavby'!E17)</f>
        <v> </v>
      </c>
      <c r="F21" s="192"/>
      <c r="G21" s="192"/>
      <c r="H21" s="192"/>
      <c r="I21" s="189" t="s">
        <v>25</v>
      </c>
      <c r="J21" s="193">
        <f>IF('Rekapitulace stavby'!AN17="","",'Rekapitulace stavby'!AN17)</f>
      </c>
      <c r="K21" s="251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</row>
    <row r="22" spans="1:73" s="1" customFormat="1" ht="6.75" customHeight="1">
      <c r="A22" s="190"/>
      <c r="B22" s="191"/>
      <c r="C22" s="192"/>
      <c r="D22" s="192"/>
      <c r="E22" s="192"/>
      <c r="F22" s="192"/>
      <c r="G22" s="192"/>
      <c r="H22" s="192"/>
      <c r="I22" s="192"/>
      <c r="J22" s="192"/>
      <c r="K22" s="251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</row>
    <row r="23" spans="1:73" s="1" customFormat="1" ht="14.25" customHeight="1">
      <c r="A23" s="190"/>
      <c r="B23" s="191"/>
      <c r="C23" s="192"/>
      <c r="D23" s="189" t="s">
        <v>30</v>
      </c>
      <c r="E23" s="192"/>
      <c r="F23" s="192"/>
      <c r="G23" s="192"/>
      <c r="H23" s="192"/>
      <c r="I23" s="192"/>
      <c r="J23" s="192"/>
      <c r="K23" s="251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</row>
    <row r="24" spans="1:73" s="6" customFormat="1" ht="22.5" customHeight="1">
      <c r="A24" s="195"/>
      <c r="B24" s="196"/>
      <c r="C24" s="197"/>
      <c r="D24" s="197"/>
      <c r="E24" s="349" t="s">
        <v>5</v>
      </c>
      <c r="F24" s="349"/>
      <c r="G24" s="349"/>
      <c r="H24" s="349"/>
      <c r="I24" s="197"/>
      <c r="J24" s="197"/>
      <c r="K24" s="252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</row>
    <row r="25" spans="1:73" s="1" customFormat="1" ht="6.75" customHeight="1">
      <c r="A25" s="190"/>
      <c r="B25" s="191"/>
      <c r="C25" s="192"/>
      <c r="D25" s="192"/>
      <c r="E25" s="192"/>
      <c r="F25" s="192"/>
      <c r="G25" s="192"/>
      <c r="H25" s="192"/>
      <c r="I25" s="192"/>
      <c r="J25" s="192"/>
      <c r="K25" s="251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</row>
    <row r="26" spans="1:73" s="1" customFormat="1" ht="6.75" customHeight="1">
      <c r="A26" s="190"/>
      <c r="B26" s="191"/>
      <c r="C26" s="192"/>
      <c r="D26" s="198"/>
      <c r="E26" s="198"/>
      <c r="F26" s="198"/>
      <c r="G26" s="198"/>
      <c r="H26" s="198"/>
      <c r="I26" s="198"/>
      <c r="J26" s="198"/>
      <c r="K26" s="253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</row>
    <row r="27" spans="1:73" s="1" customFormat="1" ht="24.75" customHeight="1">
      <c r="A27" s="190"/>
      <c r="B27" s="191"/>
      <c r="C27" s="192"/>
      <c r="D27" s="199" t="s">
        <v>31</v>
      </c>
      <c r="E27" s="192"/>
      <c r="F27" s="192"/>
      <c r="G27" s="192"/>
      <c r="H27" s="192"/>
      <c r="I27" s="192"/>
      <c r="J27" s="200">
        <f>ROUND(J79,2)</f>
        <v>0</v>
      </c>
      <c r="K27" s="251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</row>
    <row r="28" spans="1:73" s="1" customFormat="1" ht="6.75" customHeight="1">
      <c r="A28" s="190"/>
      <c r="B28" s="191"/>
      <c r="C28" s="192"/>
      <c r="D28" s="198"/>
      <c r="E28" s="198"/>
      <c r="F28" s="198"/>
      <c r="G28" s="198"/>
      <c r="H28" s="198"/>
      <c r="I28" s="198"/>
      <c r="J28" s="198"/>
      <c r="K28" s="253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</row>
    <row r="29" spans="1:73" s="1" customFormat="1" ht="14.25" customHeight="1">
      <c r="A29" s="190"/>
      <c r="B29" s="191"/>
      <c r="C29" s="192"/>
      <c r="D29" s="192"/>
      <c r="E29" s="192"/>
      <c r="F29" s="201" t="s">
        <v>33</v>
      </c>
      <c r="G29" s="192"/>
      <c r="H29" s="192"/>
      <c r="I29" s="201" t="s">
        <v>32</v>
      </c>
      <c r="J29" s="201" t="s">
        <v>34</v>
      </c>
      <c r="K29" s="251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</row>
    <row r="30" spans="1:73" s="1" customFormat="1" ht="14.25" customHeight="1">
      <c r="A30" s="190"/>
      <c r="B30" s="191"/>
      <c r="C30" s="192"/>
      <c r="D30" s="202" t="s">
        <v>35</v>
      </c>
      <c r="E30" s="202" t="s">
        <v>36</v>
      </c>
      <c r="F30" s="203">
        <f>ROUND(SUM(BE79:BE106),2)</f>
        <v>0</v>
      </c>
      <c r="G30" s="192"/>
      <c r="H30" s="192"/>
      <c r="I30" s="204">
        <v>0.21</v>
      </c>
      <c r="J30" s="203">
        <f>ROUND(ROUND((SUM(BE79:BE106)),2)*I30,2)</f>
        <v>0</v>
      </c>
      <c r="K30" s="251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</row>
    <row r="31" spans="1:73" s="1" customFormat="1" ht="14.25" customHeight="1">
      <c r="A31" s="190"/>
      <c r="B31" s="191"/>
      <c r="C31" s="192"/>
      <c r="D31" s="192"/>
      <c r="E31" s="202" t="s">
        <v>37</v>
      </c>
      <c r="F31" s="203">
        <f>ROUND(SUM(BF79:BF106),2)</f>
        <v>0</v>
      </c>
      <c r="G31" s="192"/>
      <c r="H31" s="192"/>
      <c r="I31" s="204">
        <v>0.15</v>
      </c>
      <c r="J31" s="203">
        <f>ROUND(ROUND((SUM(BF79:BF106)),2)*I31,2)</f>
        <v>0</v>
      </c>
      <c r="K31" s="251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</row>
    <row r="32" spans="1:73" s="1" customFormat="1" ht="14.25" customHeight="1" hidden="1">
      <c r="A32" s="190"/>
      <c r="B32" s="191"/>
      <c r="C32" s="192"/>
      <c r="D32" s="192"/>
      <c r="E32" s="202" t="s">
        <v>38</v>
      </c>
      <c r="F32" s="203">
        <f>ROUND(SUM(BG79:BG106),2)</f>
        <v>0</v>
      </c>
      <c r="G32" s="192"/>
      <c r="H32" s="192"/>
      <c r="I32" s="204">
        <v>0.21</v>
      </c>
      <c r="J32" s="203">
        <v>0</v>
      </c>
      <c r="K32" s="251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</row>
    <row r="33" spans="1:73" s="1" customFormat="1" ht="14.25" customHeight="1" hidden="1">
      <c r="A33" s="190"/>
      <c r="B33" s="191"/>
      <c r="C33" s="192"/>
      <c r="D33" s="192"/>
      <c r="E33" s="202" t="s">
        <v>39</v>
      </c>
      <c r="F33" s="203">
        <f>ROUND(SUM(BH79:BH106),2)</f>
        <v>0</v>
      </c>
      <c r="G33" s="192"/>
      <c r="H33" s="192"/>
      <c r="I33" s="204">
        <v>0.15</v>
      </c>
      <c r="J33" s="203">
        <v>0</v>
      </c>
      <c r="K33" s="251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</row>
    <row r="34" spans="1:73" s="1" customFormat="1" ht="14.25" customHeight="1" hidden="1">
      <c r="A34" s="190"/>
      <c r="B34" s="191"/>
      <c r="C34" s="192"/>
      <c r="D34" s="192"/>
      <c r="E34" s="202" t="s">
        <v>40</v>
      </c>
      <c r="F34" s="203">
        <f>ROUND(SUM(BI79:BI106),2)</f>
        <v>0</v>
      </c>
      <c r="G34" s="192"/>
      <c r="H34" s="192"/>
      <c r="I34" s="204">
        <v>0</v>
      </c>
      <c r="J34" s="203">
        <v>0</v>
      </c>
      <c r="K34" s="251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</row>
    <row r="35" spans="1:73" s="1" customFormat="1" ht="6.75" customHeight="1">
      <c r="A35" s="190"/>
      <c r="B35" s="191"/>
      <c r="C35" s="192"/>
      <c r="D35" s="192"/>
      <c r="E35" s="192"/>
      <c r="F35" s="192"/>
      <c r="G35" s="192"/>
      <c r="H35" s="192"/>
      <c r="I35" s="192"/>
      <c r="J35" s="192"/>
      <c r="K35" s="251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</row>
    <row r="36" spans="1:73" s="1" customFormat="1" ht="24.75" customHeight="1">
      <c r="A36" s="190"/>
      <c r="B36" s="191"/>
      <c r="C36" s="205"/>
      <c r="D36" s="206" t="s">
        <v>41</v>
      </c>
      <c r="E36" s="207"/>
      <c r="F36" s="207"/>
      <c r="G36" s="208" t="s">
        <v>42</v>
      </c>
      <c r="H36" s="209" t="s">
        <v>43</v>
      </c>
      <c r="I36" s="207"/>
      <c r="J36" s="210">
        <f>SUM(J27:J34)</f>
        <v>0</v>
      </c>
      <c r="K36" s="254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</row>
    <row r="37" spans="1:73" s="1" customFormat="1" ht="14.25" customHeight="1">
      <c r="A37" s="190"/>
      <c r="B37" s="211"/>
      <c r="C37" s="212"/>
      <c r="D37" s="212"/>
      <c r="E37" s="212"/>
      <c r="F37" s="212"/>
      <c r="G37" s="212"/>
      <c r="H37" s="212"/>
      <c r="I37" s="212"/>
      <c r="J37" s="212"/>
      <c r="K37" s="255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</row>
    <row r="41" spans="1:73" s="1" customFormat="1" ht="6.75" customHeight="1">
      <c r="A41" s="190"/>
      <c r="B41" s="213"/>
      <c r="C41" s="214"/>
      <c r="D41" s="214"/>
      <c r="E41" s="214"/>
      <c r="F41" s="214"/>
      <c r="G41" s="214"/>
      <c r="H41" s="214"/>
      <c r="I41" s="214"/>
      <c r="J41" s="214"/>
      <c r="K41" s="256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</row>
    <row r="42" spans="1:73" s="1" customFormat="1" ht="36.75" customHeight="1">
      <c r="A42" s="190"/>
      <c r="B42" s="191"/>
      <c r="C42" s="188" t="s">
        <v>90</v>
      </c>
      <c r="D42" s="192"/>
      <c r="E42" s="192"/>
      <c r="F42" s="192"/>
      <c r="G42" s="192"/>
      <c r="H42" s="192"/>
      <c r="I42" s="192"/>
      <c r="J42" s="192"/>
      <c r="K42" s="251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</row>
    <row r="43" spans="1:73" s="1" customFormat="1" ht="6.75" customHeight="1">
      <c r="A43" s="190"/>
      <c r="B43" s="191"/>
      <c r="C43" s="192"/>
      <c r="D43" s="192"/>
      <c r="E43" s="192"/>
      <c r="F43" s="192"/>
      <c r="G43" s="192"/>
      <c r="H43" s="192"/>
      <c r="I43" s="192"/>
      <c r="J43" s="192"/>
      <c r="K43" s="251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</row>
    <row r="44" spans="1:73" s="1" customFormat="1" ht="14.25" customHeight="1">
      <c r="A44" s="190"/>
      <c r="B44" s="191"/>
      <c r="C44" s="189" t="s">
        <v>17</v>
      </c>
      <c r="D44" s="192"/>
      <c r="E44" s="192"/>
      <c r="F44" s="192"/>
      <c r="G44" s="192"/>
      <c r="H44" s="192"/>
      <c r="I44" s="192"/>
      <c r="J44" s="192"/>
      <c r="K44" s="251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</row>
    <row r="45" spans="1:73" s="1" customFormat="1" ht="22.5" customHeight="1">
      <c r="A45" s="190"/>
      <c r="B45" s="191"/>
      <c r="C45" s="192"/>
      <c r="D45" s="192"/>
      <c r="E45" s="345" t="str">
        <f>E7</f>
        <v>VYBAVENÍ  INTERIÉRU  DÁMSKÝCH  ŠATEN  A  PŘILEHLÝCH  PROSTOR - Hlavní budova Klicperova divadla, Dlouhá 99/9, 500 03 Hradec Králové</v>
      </c>
      <c r="F45" s="346"/>
      <c r="G45" s="346"/>
      <c r="H45" s="346"/>
      <c r="I45" s="192"/>
      <c r="J45" s="192"/>
      <c r="K45" s="251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</row>
    <row r="46" spans="1:73" s="1" customFormat="1" ht="14.25" customHeight="1">
      <c r="A46" s="190"/>
      <c r="B46" s="191"/>
      <c r="C46" s="189" t="s">
        <v>88</v>
      </c>
      <c r="D46" s="192"/>
      <c r="E46" s="192"/>
      <c r="F46" s="192"/>
      <c r="G46" s="192"/>
      <c r="H46" s="192"/>
      <c r="I46" s="192"/>
      <c r="J46" s="192"/>
      <c r="K46" s="251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</row>
    <row r="47" spans="1:73" s="1" customFormat="1" ht="23.25" customHeight="1">
      <c r="A47" s="190"/>
      <c r="B47" s="191"/>
      <c r="C47" s="192"/>
      <c r="D47" s="192"/>
      <c r="E47" s="347" t="str">
        <f>E9</f>
        <v>1 - Elektroinstalace v líčících stolcích</v>
      </c>
      <c r="F47" s="348"/>
      <c r="G47" s="348"/>
      <c r="H47" s="348"/>
      <c r="I47" s="192"/>
      <c r="J47" s="192"/>
      <c r="K47" s="251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</row>
    <row r="48" spans="1:73" s="1" customFormat="1" ht="6.75" customHeight="1">
      <c r="A48" s="190"/>
      <c r="B48" s="191"/>
      <c r="C48" s="192"/>
      <c r="D48" s="192"/>
      <c r="E48" s="192"/>
      <c r="F48" s="192"/>
      <c r="G48" s="192"/>
      <c r="H48" s="192"/>
      <c r="I48" s="192"/>
      <c r="J48" s="192"/>
      <c r="K48" s="251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</row>
    <row r="49" spans="1:73" s="1" customFormat="1" ht="18" customHeight="1">
      <c r="A49" s="190"/>
      <c r="B49" s="191"/>
      <c r="C49" s="189" t="s">
        <v>20</v>
      </c>
      <c r="D49" s="192"/>
      <c r="E49" s="192"/>
      <c r="F49" s="193" t="str">
        <f>F12</f>
        <v>Dlouhá 99/9, 500 03 Hradec Králové</v>
      </c>
      <c r="G49" s="192"/>
      <c r="H49" s="192"/>
      <c r="I49" s="189" t="s">
        <v>22</v>
      </c>
      <c r="J49" s="194">
        <f>IF(J12="","",J12)</f>
        <v>42880</v>
      </c>
      <c r="K49" s="251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</row>
    <row r="50" spans="1:73" s="1" customFormat="1" ht="6.75" customHeight="1">
      <c r="A50" s="190"/>
      <c r="B50" s="191"/>
      <c r="C50" s="192"/>
      <c r="D50" s="192"/>
      <c r="E50" s="192"/>
      <c r="F50" s="192"/>
      <c r="G50" s="192"/>
      <c r="H50" s="192"/>
      <c r="I50" s="192"/>
      <c r="J50" s="192"/>
      <c r="K50" s="251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</row>
    <row r="51" spans="1:73" s="1" customFormat="1" ht="15">
      <c r="A51" s="190"/>
      <c r="B51" s="191"/>
      <c r="C51" s="189" t="s">
        <v>23</v>
      </c>
      <c r="D51" s="192"/>
      <c r="E51" s="192"/>
      <c r="F51" s="193" t="str">
        <f>E15</f>
        <v>KLICPEROVO DIVADLO o.p.s.</v>
      </c>
      <c r="G51" s="192"/>
      <c r="H51" s="192"/>
      <c r="I51" s="189" t="s">
        <v>27</v>
      </c>
      <c r="J51" s="193" t="str">
        <f>E21</f>
        <v> </v>
      </c>
      <c r="K51" s="251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</row>
    <row r="52" spans="1:73" s="1" customFormat="1" ht="14.25" customHeight="1">
      <c r="A52" s="190"/>
      <c r="B52" s="191"/>
      <c r="C52" s="189" t="s">
        <v>26</v>
      </c>
      <c r="D52" s="192"/>
      <c r="E52" s="192"/>
      <c r="F52" s="193" t="str">
        <f>IF(E18="","",E18)</f>
        <v>Vyplň údaje</v>
      </c>
      <c r="G52" s="192"/>
      <c r="H52" s="192"/>
      <c r="I52" s="192"/>
      <c r="J52" s="192"/>
      <c r="K52" s="251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</row>
    <row r="53" spans="1:73" s="1" customFormat="1" ht="9.75" customHeight="1">
      <c r="A53" s="190"/>
      <c r="B53" s="191"/>
      <c r="C53" s="192"/>
      <c r="D53" s="192"/>
      <c r="E53" s="192"/>
      <c r="F53" s="192"/>
      <c r="G53" s="192"/>
      <c r="H53" s="192"/>
      <c r="I53" s="192"/>
      <c r="J53" s="192"/>
      <c r="K53" s="251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</row>
    <row r="54" spans="1:73" s="1" customFormat="1" ht="29.25" customHeight="1">
      <c r="A54" s="190"/>
      <c r="B54" s="191"/>
      <c r="C54" s="215" t="s">
        <v>91</v>
      </c>
      <c r="D54" s="205"/>
      <c r="E54" s="205"/>
      <c r="F54" s="205"/>
      <c r="G54" s="205"/>
      <c r="H54" s="205"/>
      <c r="I54" s="205"/>
      <c r="J54" s="216" t="s">
        <v>92</v>
      </c>
      <c r="K54" s="257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</row>
    <row r="55" spans="1:73" s="1" customFormat="1" ht="9.75" customHeigh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251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</row>
    <row r="56" spans="1:73" s="1" customFormat="1" ht="29.25" customHeight="1">
      <c r="A56" s="190"/>
      <c r="B56" s="191"/>
      <c r="C56" s="217" t="s">
        <v>93</v>
      </c>
      <c r="D56" s="192"/>
      <c r="E56" s="192"/>
      <c r="F56" s="192"/>
      <c r="G56" s="192"/>
      <c r="H56" s="192"/>
      <c r="I56" s="192"/>
      <c r="J56" s="200">
        <f>J79</f>
        <v>0</v>
      </c>
      <c r="K56" s="251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247" t="s">
        <v>94</v>
      </c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</row>
    <row r="57" spans="1:73" s="7" customFormat="1" ht="24.75" customHeight="1">
      <c r="A57" s="218"/>
      <c r="B57" s="219"/>
      <c r="C57" s="220"/>
      <c r="D57" s="221" t="s">
        <v>95</v>
      </c>
      <c r="E57" s="222"/>
      <c r="F57" s="222"/>
      <c r="G57" s="222"/>
      <c r="H57" s="222"/>
      <c r="I57" s="222"/>
      <c r="J57" s="223">
        <f>J80</f>
        <v>0</v>
      </c>
      <c r="K57" s="25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</row>
    <row r="58" spans="1:73" s="7" customFormat="1" ht="24.75" customHeight="1">
      <c r="A58" s="218"/>
      <c r="B58" s="219"/>
      <c r="C58" s="220"/>
      <c r="D58" s="221" t="s">
        <v>96</v>
      </c>
      <c r="E58" s="222"/>
      <c r="F58" s="222"/>
      <c r="G58" s="222"/>
      <c r="H58" s="222"/>
      <c r="I58" s="222"/>
      <c r="J58" s="223">
        <f>J99</f>
        <v>0</v>
      </c>
      <c r="K58" s="25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</row>
    <row r="59" spans="1:73" s="7" customFormat="1" ht="24.75" customHeight="1">
      <c r="A59" s="218"/>
      <c r="B59" s="219"/>
      <c r="C59" s="220"/>
      <c r="D59" s="221" t="s">
        <v>97</v>
      </c>
      <c r="E59" s="222"/>
      <c r="F59" s="222"/>
      <c r="G59" s="222"/>
      <c r="H59" s="222"/>
      <c r="I59" s="222"/>
      <c r="J59" s="223">
        <f>J105</f>
        <v>0</v>
      </c>
      <c r="K59" s="25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</row>
    <row r="60" spans="1:73" s="1" customFormat="1" ht="21.75" customHeight="1">
      <c r="A60" s="190"/>
      <c r="B60" s="191"/>
      <c r="C60" s="192"/>
      <c r="D60" s="192"/>
      <c r="E60" s="192"/>
      <c r="F60" s="192"/>
      <c r="G60" s="192"/>
      <c r="H60" s="192"/>
      <c r="I60" s="192"/>
      <c r="J60" s="192"/>
      <c r="K60" s="251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</row>
    <row r="61" spans="1:73" s="1" customFormat="1" ht="6.75" customHeight="1">
      <c r="A61" s="190"/>
      <c r="B61" s="211"/>
      <c r="C61" s="212"/>
      <c r="D61" s="212"/>
      <c r="E61" s="212"/>
      <c r="F61" s="212"/>
      <c r="G61" s="212"/>
      <c r="H61" s="212"/>
      <c r="I61" s="212"/>
      <c r="J61" s="212"/>
      <c r="K61" s="255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</row>
    <row r="65" spans="1:73" s="1" customFormat="1" ht="6.75" customHeight="1">
      <c r="A65" s="190"/>
      <c r="B65" s="213"/>
      <c r="C65" s="214"/>
      <c r="D65" s="214"/>
      <c r="E65" s="214"/>
      <c r="F65" s="214"/>
      <c r="G65" s="214"/>
      <c r="H65" s="214"/>
      <c r="I65" s="214"/>
      <c r="J65" s="214"/>
      <c r="K65" s="214"/>
      <c r="L65" s="191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</row>
    <row r="66" spans="1:73" s="1" customFormat="1" ht="36.75" customHeight="1">
      <c r="A66" s="190"/>
      <c r="B66" s="191"/>
      <c r="C66" s="224" t="s">
        <v>98</v>
      </c>
      <c r="D66" s="190"/>
      <c r="E66" s="190"/>
      <c r="F66" s="190"/>
      <c r="G66" s="190"/>
      <c r="H66" s="190"/>
      <c r="I66" s="190"/>
      <c r="J66" s="190"/>
      <c r="K66" s="190"/>
      <c r="L66" s="191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</row>
    <row r="67" spans="1:73" s="1" customFormat="1" ht="6.75" customHeight="1">
      <c r="A67" s="190"/>
      <c r="B67" s="191"/>
      <c r="C67" s="190"/>
      <c r="D67" s="190"/>
      <c r="E67" s="190"/>
      <c r="F67" s="190"/>
      <c r="G67" s="190"/>
      <c r="H67" s="190"/>
      <c r="I67" s="190"/>
      <c r="J67" s="190"/>
      <c r="K67" s="190"/>
      <c r="L67" s="191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</row>
    <row r="68" spans="1:73" s="1" customFormat="1" ht="14.25" customHeight="1">
      <c r="A68" s="190"/>
      <c r="B68" s="191"/>
      <c r="C68" s="225" t="s">
        <v>17</v>
      </c>
      <c r="D68" s="190"/>
      <c r="E68" s="190"/>
      <c r="F68" s="190"/>
      <c r="G68" s="190"/>
      <c r="H68" s="190"/>
      <c r="I68" s="190"/>
      <c r="J68" s="190"/>
      <c r="K68" s="190"/>
      <c r="L68" s="191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</row>
    <row r="69" spans="1:73" s="1" customFormat="1" ht="22.5" customHeight="1">
      <c r="A69" s="190"/>
      <c r="B69" s="191"/>
      <c r="C69" s="190"/>
      <c r="D69" s="190"/>
      <c r="E69" s="338" t="str">
        <f>E7</f>
        <v>VYBAVENÍ  INTERIÉRU  DÁMSKÝCH  ŠATEN  A  PŘILEHLÝCH  PROSTOR - Hlavní budova Klicperova divadla, Dlouhá 99/9, 500 03 Hradec Králové</v>
      </c>
      <c r="F69" s="339"/>
      <c r="G69" s="339"/>
      <c r="H69" s="339"/>
      <c r="I69" s="190"/>
      <c r="J69" s="190"/>
      <c r="K69" s="190"/>
      <c r="L69" s="191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</row>
    <row r="70" spans="1:73" s="1" customFormat="1" ht="14.25" customHeight="1">
      <c r="A70" s="190"/>
      <c r="B70" s="191"/>
      <c r="C70" s="225" t="s">
        <v>88</v>
      </c>
      <c r="D70" s="190"/>
      <c r="E70" s="190"/>
      <c r="F70" s="190"/>
      <c r="G70" s="190"/>
      <c r="H70" s="190"/>
      <c r="I70" s="190"/>
      <c r="J70" s="190"/>
      <c r="K70" s="190"/>
      <c r="L70" s="191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</row>
    <row r="71" spans="1:73" s="1" customFormat="1" ht="23.25" customHeight="1">
      <c r="A71" s="190"/>
      <c r="B71" s="191"/>
      <c r="C71" s="190"/>
      <c r="D71" s="190"/>
      <c r="E71" s="340" t="str">
        <f>E9</f>
        <v>1 - Elektroinstalace v líčících stolcích</v>
      </c>
      <c r="F71" s="341"/>
      <c r="G71" s="341"/>
      <c r="H71" s="341"/>
      <c r="I71" s="190"/>
      <c r="J71" s="190"/>
      <c r="K71" s="190"/>
      <c r="L71" s="191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</row>
    <row r="72" spans="1:73" s="1" customFormat="1" ht="6.75" customHeight="1">
      <c r="A72" s="190"/>
      <c r="B72" s="191"/>
      <c r="C72" s="190"/>
      <c r="D72" s="190"/>
      <c r="E72" s="190"/>
      <c r="F72" s="190"/>
      <c r="G72" s="190"/>
      <c r="H72" s="190"/>
      <c r="I72" s="190"/>
      <c r="J72" s="190"/>
      <c r="K72" s="190"/>
      <c r="L72" s="191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</row>
    <row r="73" spans="1:73" s="1" customFormat="1" ht="18" customHeight="1">
      <c r="A73" s="190"/>
      <c r="B73" s="191"/>
      <c r="C73" s="225" t="s">
        <v>20</v>
      </c>
      <c r="D73" s="190"/>
      <c r="E73" s="190"/>
      <c r="F73" s="226" t="str">
        <f>F12</f>
        <v>Dlouhá 99/9, 500 03 Hradec Králové</v>
      </c>
      <c r="G73" s="190"/>
      <c r="H73" s="190"/>
      <c r="I73" s="225" t="s">
        <v>22</v>
      </c>
      <c r="J73" s="227">
        <f>IF(J12="","",J12)</f>
        <v>42880</v>
      </c>
      <c r="K73" s="190"/>
      <c r="L73" s="191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</row>
    <row r="74" spans="1:73" s="1" customFormat="1" ht="6.75" customHeight="1">
      <c r="A74" s="190"/>
      <c r="B74" s="191"/>
      <c r="C74" s="190"/>
      <c r="D74" s="190"/>
      <c r="E74" s="190"/>
      <c r="F74" s="190"/>
      <c r="G74" s="190"/>
      <c r="H74" s="190"/>
      <c r="I74" s="190"/>
      <c r="J74" s="190"/>
      <c r="K74" s="190"/>
      <c r="L74" s="191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</row>
    <row r="75" spans="1:73" s="1" customFormat="1" ht="15">
      <c r="A75" s="190"/>
      <c r="B75" s="191"/>
      <c r="C75" s="225" t="s">
        <v>23</v>
      </c>
      <c r="D75" s="190"/>
      <c r="E75" s="190"/>
      <c r="F75" s="226" t="str">
        <f>E15</f>
        <v>KLICPEROVO DIVADLO o.p.s.</v>
      </c>
      <c r="G75" s="190"/>
      <c r="H75" s="190"/>
      <c r="I75" s="225" t="s">
        <v>27</v>
      </c>
      <c r="J75" s="226" t="str">
        <f>E21</f>
        <v> </v>
      </c>
      <c r="K75" s="190"/>
      <c r="L75" s="191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</row>
    <row r="76" spans="1:73" s="1" customFormat="1" ht="14.25" customHeight="1">
      <c r="A76" s="190"/>
      <c r="B76" s="191"/>
      <c r="C76" s="225" t="s">
        <v>26</v>
      </c>
      <c r="D76" s="190"/>
      <c r="E76" s="190"/>
      <c r="F76" s="226" t="str">
        <f>IF(E18="","",E18)</f>
        <v>Vyplň údaje</v>
      </c>
      <c r="G76" s="190"/>
      <c r="H76" s="190"/>
      <c r="I76" s="190"/>
      <c r="J76" s="190"/>
      <c r="K76" s="190"/>
      <c r="L76" s="191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</row>
    <row r="77" spans="1:73" s="1" customFormat="1" ht="9.75" customHeight="1">
      <c r="A77" s="190"/>
      <c r="B77" s="191"/>
      <c r="C77" s="190"/>
      <c r="D77" s="190"/>
      <c r="E77" s="190"/>
      <c r="F77" s="190"/>
      <c r="G77" s="190"/>
      <c r="H77" s="190"/>
      <c r="I77" s="190"/>
      <c r="J77" s="190"/>
      <c r="K77" s="190"/>
      <c r="L77" s="191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</row>
    <row r="78" spans="1:73" s="8" customFormat="1" ht="29.25" customHeight="1">
      <c r="A78" s="228"/>
      <c r="B78" s="229"/>
      <c r="C78" s="230" t="s">
        <v>99</v>
      </c>
      <c r="D78" s="231" t="s">
        <v>49</v>
      </c>
      <c r="E78" s="231" t="s">
        <v>45</v>
      </c>
      <c r="F78" s="231" t="s">
        <v>100</v>
      </c>
      <c r="G78" s="231" t="s">
        <v>101</v>
      </c>
      <c r="H78" s="231" t="s">
        <v>102</v>
      </c>
      <c r="I78" s="232" t="s">
        <v>103</v>
      </c>
      <c r="J78" s="231" t="s">
        <v>92</v>
      </c>
      <c r="K78" s="259" t="s">
        <v>104</v>
      </c>
      <c r="L78" s="229"/>
      <c r="M78" s="260" t="s">
        <v>105</v>
      </c>
      <c r="N78" s="261" t="s">
        <v>35</v>
      </c>
      <c r="O78" s="261" t="s">
        <v>106</v>
      </c>
      <c r="P78" s="261" t="s">
        <v>107</v>
      </c>
      <c r="Q78" s="261" t="s">
        <v>108</v>
      </c>
      <c r="R78" s="261" t="s">
        <v>109</v>
      </c>
      <c r="S78" s="261" t="s">
        <v>110</v>
      </c>
      <c r="T78" s="262" t="s">
        <v>111</v>
      </c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</row>
    <row r="79" spans="1:73" s="1" customFormat="1" ht="29.25" customHeight="1">
      <c r="A79" s="190"/>
      <c r="B79" s="191"/>
      <c r="C79" s="233" t="s">
        <v>93</v>
      </c>
      <c r="D79" s="190"/>
      <c r="E79" s="190"/>
      <c r="F79" s="190"/>
      <c r="G79" s="190"/>
      <c r="H79" s="190"/>
      <c r="I79" s="190"/>
      <c r="J79" s="234">
        <f>BK79</f>
        <v>0</v>
      </c>
      <c r="K79" s="190"/>
      <c r="L79" s="191"/>
      <c r="M79" s="263"/>
      <c r="N79" s="198"/>
      <c r="O79" s="198"/>
      <c r="P79" s="264">
        <f>P80+P99+P105</f>
        <v>0</v>
      </c>
      <c r="Q79" s="198"/>
      <c r="R79" s="264">
        <f>R80+R99+R105</f>
        <v>0</v>
      </c>
      <c r="S79" s="198"/>
      <c r="T79" s="265">
        <f>T80+T99+T105</f>
        <v>0</v>
      </c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247" t="s">
        <v>63</v>
      </c>
      <c r="AU79" s="247" t="s">
        <v>94</v>
      </c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266">
        <f>BK80+BK99+BK105</f>
        <v>0</v>
      </c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</row>
    <row r="80" spans="1:73" s="9" customFormat="1" ht="36.75" customHeight="1">
      <c r="A80" s="235"/>
      <c r="B80" s="236"/>
      <c r="C80" s="235"/>
      <c r="D80" s="237" t="s">
        <v>63</v>
      </c>
      <c r="E80" s="238" t="s">
        <v>112</v>
      </c>
      <c r="F80" s="238" t="s">
        <v>113</v>
      </c>
      <c r="G80" s="235"/>
      <c r="H80" s="235"/>
      <c r="I80" s="235"/>
      <c r="J80" s="239">
        <f>BK80</f>
        <v>0</v>
      </c>
      <c r="K80" s="235"/>
      <c r="L80" s="236"/>
      <c r="M80" s="267"/>
      <c r="N80" s="268"/>
      <c r="O80" s="268"/>
      <c r="P80" s="269">
        <f>SUM(P81:P98)</f>
        <v>0</v>
      </c>
      <c r="Q80" s="268"/>
      <c r="R80" s="269">
        <f>SUM(R81:R98)</f>
        <v>0</v>
      </c>
      <c r="S80" s="268"/>
      <c r="T80" s="270">
        <f>SUM(T81:T98)</f>
        <v>0</v>
      </c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71" t="s">
        <v>69</v>
      </c>
      <c r="AS80" s="235"/>
      <c r="AT80" s="272" t="s">
        <v>63</v>
      </c>
      <c r="AU80" s="272" t="s">
        <v>64</v>
      </c>
      <c r="AV80" s="235"/>
      <c r="AW80" s="235"/>
      <c r="AX80" s="235"/>
      <c r="AY80" s="271" t="s">
        <v>114</v>
      </c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73">
        <f>SUM(BK81:BK98)</f>
        <v>0</v>
      </c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</row>
    <row r="81" spans="1:73" s="1" customFormat="1" ht="22.5" customHeight="1">
      <c r="A81" s="190"/>
      <c r="B81" s="191"/>
      <c r="C81" s="240" t="s">
        <v>69</v>
      </c>
      <c r="D81" s="240" t="s">
        <v>115</v>
      </c>
      <c r="E81" s="241" t="s">
        <v>116</v>
      </c>
      <c r="F81" s="242" t="s">
        <v>117</v>
      </c>
      <c r="G81" s="243" t="s">
        <v>118</v>
      </c>
      <c r="H81" s="244">
        <v>1</v>
      </c>
      <c r="I81" s="179"/>
      <c r="J81" s="245">
        <f aca="true" t="shared" si="0" ref="J81:J98">ROUND(I81*H81,2)</f>
        <v>0</v>
      </c>
      <c r="K81" s="92" t="s">
        <v>5</v>
      </c>
      <c r="L81" s="191"/>
      <c r="M81" s="93" t="s">
        <v>5</v>
      </c>
      <c r="N81" s="274" t="s">
        <v>36</v>
      </c>
      <c r="O81" s="192"/>
      <c r="P81" s="275">
        <f aca="true" t="shared" si="1" ref="P81:P98">O81*H81</f>
        <v>0</v>
      </c>
      <c r="Q81" s="275">
        <v>0</v>
      </c>
      <c r="R81" s="275">
        <f aca="true" t="shared" si="2" ref="R81:R98">Q81*H81</f>
        <v>0</v>
      </c>
      <c r="S81" s="275">
        <v>0</v>
      </c>
      <c r="T81" s="276">
        <f aca="true" t="shared" si="3" ref="T81:T98">S81*H81</f>
        <v>0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247" t="s">
        <v>79</v>
      </c>
      <c r="AS81" s="190"/>
      <c r="AT81" s="247" t="s">
        <v>115</v>
      </c>
      <c r="AU81" s="247" t="s">
        <v>69</v>
      </c>
      <c r="AV81" s="190"/>
      <c r="AW81" s="190"/>
      <c r="AX81" s="190"/>
      <c r="AY81" s="247" t="s">
        <v>114</v>
      </c>
      <c r="AZ81" s="190"/>
      <c r="BA81" s="190"/>
      <c r="BB81" s="190"/>
      <c r="BC81" s="190"/>
      <c r="BD81" s="190"/>
      <c r="BE81" s="277">
        <f aca="true" t="shared" si="4" ref="BE81:BE98">IF(N81="základní",J81,0)</f>
        <v>0</v>
      </c>
      <c r="BF81" s="277">
        <f aca="true" t="shared" si="5" ref="BF81:BF98">IF(N81="snížená",J81,0)</f>
        <v>0</v>
      </c>
      <c r="BG81" s="277">
        <f aca="true" t="shared" si="6" ref="BG81:BG98">IF(N81="zákl. přenesená",J81,0)</f>
        <v>0</v>
      </c>
      <c r="BH81" s="277">
        <f aca="true" t="shared" si="7" ref="BH81:BH98">IF(N81="sníž. přenesená",J81,0)</f>
        <v>0</v>
      </c>
      <c r="BI81" s="277">
        <f aca="true" t="shared" si="8" ref="BI81:BI98">IF(N81="nulová",J81,0)</f>
        <v>0</v>
      </c>
      <c r="BJ81" s="247" t="s">
        <v>69</v>
      </c>
      <c r="BK81" s="277">
        <f aca="true" t="shared" si="9" ref="BK81:BK98">ROUND(I81*H81,2)</f>
        <v>0</v>
      </c>
      <c r="BL81" s="247" t="s">
        <v>79</v>
      </c>
      <c r="BM81" s="247" t="s">
        <v>73</v>
      </c>
      <c r="BN81" s="190"/>
      <c r="BO81" s="190"/>
      <c r="BP81" s="190"/>
      <c r="BQ81" s="190"/>
      <c r="BR81" s="190"/>
      <c r="BS81" s="190"/>
      <c r="BT81" s="190"/>
      <c r="BU81" s="190"/>
    </row>
    <row r="82" spans="1:73" s="1" customFormat="1" ht="22.5" customHeight="1">
      <c r="A82" s="190"/>
      <c r="B82" s="191"/>
      <c r="C82" s="240" t="s">
        <v>73</v>
      </c>
      <c r="D82" s="240" t="s">
        <v>115</v>
      </c>
      <c r="E82" s="241" t="s">
        <v>69</v>
      </c>
      <c r="F82" s="242" t="s">
        <v>119</v>
      </c>
      <c r="G82" s="243" t="s">
        <v>118</v>
      </c>
      <c r="H82" s="244">
        <v>1</v>
      </c>
      <c r="I82" s="179"/>
      <c r="J82" s="245">
        <f t="shared" si="0"/>
        <v>0</v>
      </c>
      <c r="K82" s="92" t="s">
        <v>5</v>
      </c>
      <c r="L82" s="191"/>
      <c r="M82" s="93" t="s">
        <v>5</v>
      </c>
      <c r="N82" s="274" t="s">
        <v>36</v>
      </c>
      <c r="O82" s="192"/>
      <c r="P82" s="275">
        <f t="shared" si="1"/>
        <v>0</v>
      </c>
      <c r="Q82" s="275">
        <v>0</v>
      </c>
      <c r="R82" s="275">
        <f t="shared" si="2"/>
        <v>0</v>
      </c>
      <c r="S82" s="275">
        <v>0</v>
      </c>
      <c r="T82" s="276">
        <f t="shared" si="3"/>
        <v>0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247" t="s">
        <v>79</v>
      </c>
      <c r="AS82" s="190"/>
      <c r="AT82" s="247" t="s">
        <v>115</v>
      </c>
      <c r="AU82" s="247" t="s">
        <v>69</v>
      </c>
      <c r="AV82" s="190"/>
      <c r="AW82" s="190"/>
      <c r="AX82" s="190"/>
      <c r="AY82" s="247" t="s">
        <v>114</v>
      </c>
      <c r="AZ82" s="190"/>
      <c r="BA82" s="190"/>
      <c r="BB82" s="190"/>
      <c r="BC82" s="190"/>
      <c r="BD82" s="190"/>
      <c r="BE82" s="277">
        <f t="shared" si="4"/>
        <v>0</v>
      </c>
      <c r="BF82" s="277">
        <f t="shared" si="5"/>
        <v>0</v>
      </c>
      <c r="BG82" s="277">
        <f t="shared" si="6"/>
        <v>0</v>
      </c>
      <c r="BH82" s="277">
        <f t="shared" si="7"/>
        <v>0</v>
      </c>
      <c r="BI82" s="277">
        <f t="shared" si="8"/>
        <v>0</v>
      </c>
      <c r="BJ82" s="247" t="s">
        <v>69</v>
      </c>
      <c r="BK82" s="277">
        <f t="shared" si="9"/>
        <v>0</v>
      </c>
      <c r="BL82" s="247" t="s">
        <v>79</v>
      </c>
      <c r="BM82" s="247" t="s">
        <v>79</v>
      </c>
      <c r="BN82" s="190"/>
      <c r="BO82" s="190"/>
      <c r="BP82" s="190"/>
      <c r="BQ82" s="190"/>
      <c r="BR82" s="190"/>
      <c r="BS82" s="190"/>
      <c r="BT82" s="190"/>
      <c r="BU82" s="190"/>
    </row>
    <row r="83" spans="1:73" s="1" customFormat="1" ht="22.5" customHeight="1">
      <c r="A83" s="190"/>
      <c r="B83" s="191"/>
      <c r="C83" s="240" t="s">
        <v>76</v>
      </c>
      <c r="D83" s="240" t="s">
        <v>115</v>
      </c>
      <c r="E83" s="241" t="s">
        <v>73</v>
      </c>
      <c r="F83" s="242" t="s">
        <v>120</v>
      </c>
      <c r="G83" s="243" t="s">
        <v>118</v>
      </c>
      <c r="H83" s="244">
        <v>2</v>
      </c>
      <c r="I83" s="179"/>
      <c r="J83" s="245">
        <f t="shared" si="0"/>
        <v>0</v>
      </c>
      <c r="K83" s="92" t="s">
        <v>5</v>
      </c>
      <c r="L83" s="191"/>
      <c r="M83" s="93" t="s">
        <v>5</v>
      </c>
      <c r="N83" s="274" t="s">
        <v>36</v>
      </c>
      <c r="O83" s="192"/>
      <c r="P83" s="275">
        <f t="shared" si="1"/>
        <v>0</v>
      </c>
      <c r="Q83" s="275">
        <v>0</v>
      </c>
      <c r="R83" s="275">
        <f t="shared" si="2"/>
        <v>0</v>
      </c>
      <c r="S83" s="275">
        <v>0</v>
      </c>
      <c r="T83" s="276">
        <f t="shared" si="3"/>
        <v>0</v>
      </c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247" t="s">
        <v>79</v>
      </c>
      <c r="AS83" s="190"/>
      <c r="AT83" s="247" t="s">
        <v>115</v>
      </c>
      <c r="AU83" s="247" t="s">
        <v>69</v>
      </c>
      <c r="AV83" s="190"/>
      <c r="AW83" s="190"/>
      <c r="AX83" s="190"/>
      <c r="AY83" s="247" t="s">
        <v>114</v>
      </c>
      <c r="AZ83" s="190"/>
      <c r="BA83" s="190"/>
      <c r="BB83" s="190"/>
      <c r="BC83" s="190"/>
      <c r="BD83" s="190"/>
      <c r="BE83" s="277">
        <f t="shared" si="4"/>
        <v>0</v>
      </c>
      <c r="BF83" s="277">
        <f t="shared" si="5"/>
        <v>0</v>
      </c>
      <c r="BG83" s="277">
        <f t="shared" si="6"/>
        <v>0</v>
      </c>
      <c r="BH83" s="277">
        <f t="shared" si="7"/>
        <v>0</v>
      </c>
      <c r="BI83" s="277">
        <f t="shared" si="8"/>
        <v>0</v>
      </c>
      <c r="BJ83" s="247" t="s">
        <v>69</v>
      </c>
      <c r="BK83" s="277">
        <f t="shared" si="9"/>
        <v>0</v>
      </c>
      <c r="BL83" s="247" t="s">
        <v>79</v>
      </c>
      <c r="BM83" s="247" t="s">
        <v>121</v>
      </c>
      <c r="BN83" s="190"/>
      <c r="BO83" s="190"/>
      <c r="BP83" s="190"/>
      <c r="BQ83" s="190"/>
      <c r="BR83" s="190"/>
      <c r="BS83" s="190"/>
      <c r="BT83" s="190"/>
      <c r="BU83" s="190"/>
    </row>
    <row r="84" spans="1:73" s="1" customFormat="1" ht="22.5" customHeight="1">
      <c r="A84" s="190"/>
      <c r="B84" s="191"/>
      <c r="C84" s="240" t="s">
        <v>79</v>
      </c>
      <c r="D84" s="240" t="s">
        <v>115</v>
      </c>
      <c r="E84" s="241" t="s">
        <v>76</v>
      </c>
      <c r="F84" s="242" t="s">
        <v>122</v>
      </c>
      <c r="G84" s="243" t="s">
        <v>118</v>
      </c>
      <c r="H84" s="244">
        <v>1</v>
      </c>
      <c r="I84" s="179"/>
      <c r="J84" s="245">
        <f t="shared" si="0"/>
        <v>0</v>
      </c>
      <c r="K84" s="92" t="s">
        <v>5</v>
      </c>
      <c r="L84" s="191"/>
      <c r="M84" s="93" t="s">
        <v>5</v>
      </c>
      <c r="N84" s="274" t="s">
        <v>36</v>
      </c>
      <c r="O84" s="192"/>
      <c r="P84" s="275">
        <f t="shared" si="1"/>
        <v>0</v>
      </c>
      <c r="Q84" s="275">
        <v>0</v>
      </c>
      <c r="R84" s="275">
        <f t="shared" si="2"/>
        <v>0</v>
      </c>
      <c r="S84" s="275">
        <v>0</v>
      </c>
      <c r="T84" s="276">
        <f t="shared" si="3"/>
        <v>0</v>
      </c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247" t="s">
        <v>79</v>
      </c>
      <c r="AS84" s="190"/>
      <c r="AT84" s="247" t="s">
        <v>115</v>
      </c>
      <c r="AU84" s="247" t="s">
        <v>69</v>
      </c>
      <c r="AV84" s="190"/>
      <c r="AW84" s="190"/>
      <c r="AX84" s="190"/>
      <c r="AY84" s="247" t="s">
        <v>114</v>
      </c>
      <c r="AZ84" s="190"/>
      <c r="BA84" s="190"/>
      <c r="BB84" s="190"/>
      <c r="BC84" s="190"/>
      <c r="BD84" s="190"/>
      <c r="BE84" s="277">
        <f t="shared" si="4"/>
        <v>0</v>
      </c>
      <c r="BF84" s="277">
        <f t="shared" si="5"/>
        <v>0</v>
      </c>
      <c r="BG84" s="277">
        <f t="shared" si="6"/>
        <v>0</v>
      </c>
      <c r="BH84" s="277">
        <f t="shared" si="7"/>
        <v>0</v>
      </c>
      <c r="BI84" s="277">
        <f t="shared" si="8"/>
        <v>0</v>
      </c>
      <c r="BJ84" s="247" t="s">
        <v>69</v>
      </c>
      <c r="BK84" s="277">
        <f t="shared" si="9"/>
        <v>0</v>
      </c>
      <c r="BL84" s="247" t="s">
        <v>79</v>
      </c>
      <c r="BM84" s="247" t="s">
        <v>123</v>
      </c>
      <c r="BN84" s="190"/>
      <c r="BO84" s="190"/>
      <c r="BP84" s="190"/>
      <c r="BQ84" s="190"/>
      <c r="BR84" s="190"/>
      <c r="BS84" s="190"/>
      <c r="BT84" s="190"/>
      <c r="BU84" s="190"/>
    </row>
    <row r="85" spans="1:73" s="1" customFormat="1" ht="22.5" customHeight="1">
      <c r="A85" s="190"/>
      <c r="B85" s="191"/>
      <c r="C85" s="240" t="s">
        <v>124</v>
      </c>
      <c r="D85" s="240" t="s">
        <v>115</v>
      </c>
      <c r="E85" s="241" t="s">
        <v>79</v>
      </c>
      <c r="F85" s="242" t="s">
        <v>125</v>
      </c>
      <c r="G85" s="243" t="s">
        <v>118</v>
      </c>
      <c r="H85" s="244">
        <v>1</v>
      </c>
      <c r="I85" s="179"/>
      <c r="J85" s="245">
        <f t="shared" si="0"/>
        <v>0</v>
      </c>
      <c r="K85" s="92" t="s">
        <v>5</v>
      </c>
      <c r="L85" s="191"/>
      <c r="M85" s="93" t="s">
        <v>5</v>
      </c>
      <c r="N85" s="274" t="s">
        <v>36</v>
      </c>
      <c r="O85" s="192"/>
      <c r="P85" s="275">
        <f t="shared" si="1"/>
        <v>0</v>
      </c>
      <c r="Q85" s="275">
        <v>0</v>
      </c>
      <c r="R85" s="275">
        <f t="shared" si="2"/>
        <v>0</v>
      </c>
      <c r="S85" s="275">
        <v>0</v>
      </c>
      <c r="T85" s="276">
        <f t="shared" si="3"/>
        <v>0</v>
      </c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247" t="s">
        <v>79</v>
      </c>
      <c r="AS85" s="190"/>
      <c r="AT85" s="247" t="s">
        <v>115</v>
      </c>
      <c r="AU85" s="247" t="s">
        <v>69</v>
      </c>
      <c r="AV85" s="190"/>
      <c r="AW85" s="190"/>
      <c r="AX85" s="190"/>
      <c r="AY85" s="247" t="s">
        <v>114</v>
      </c>
      <c r="AZ85" s="190"/>
      <c r="BA85" s="190"/>
      <c r="BB85" s="190"/>
      <c r="BC85" s="190"/>
      <c r="BD85" s="190"/>
      <c r="BE85" s="277">
        <f t="shared" si="4"/>
        <v>0</v>
      </c>
      <c r="BF85" s="277">
        <f t="shared" si="5"/>
        <v>0</v>
      </c>
      <c r="BG85" s="277">
        <f t="shared" si="6"/>
        <v>0</v>
      </c>
      <c r="BH85" s="277">
        <f t="shared" si="7"/>
        <v>0</v>
      </c>
      <c r="BI85" s="277">
        <f t="shared" si="8"/>
        <v>0</v>
      </c>
      <c r="BJ85" s="247" t="s">
        <v>69</v>
      </c>
      <c r="BK85" s="277">
        <f t="shared" si="9"/>
        <v>0</v>
      </c>
      <c r="BL85" s="247" t="s">
        <v>79</v>
      </c>
      <c r="BM85" s="247" t="s">
        <v>126</v>
      </c>
      <c r="BN85" s="190"/>
      <c r="BO85" s="190"/>
      <c r="BP85" s="190"/>
      <c r="BQ85" s="190"/>
      <c r="BR85" s="190"/>
      <c r="BS85" s="190"/>
      <c r="BT85" s="190"/>
      <c r="BU85" s="190"/>
    </row>
    <row r="86" spans="1:73" s="1" customFormat="1" ht="22.5" customHeight="1">
      <c r="A86" s="190"/>
      <c r="B86" s="191"/>
      <c r="C86" s="240" t="s">
        <v>121</v>
      </c>
      <c r="D86" s="240" t="s">
        <v>115</v>
      </c>
      <c r="E86" s="241" t="s">
        <v>124</v>
      </c>
      <c r="F86" s="242" t="s">
        <v>127</v>
      </c>
      <c r="G86" s="243" t="s">
        <v>118</v>
      </c>
      <c r="H86" s="244">
        <v>1</v>
      </c>
      <c r="I86" s="179"/>
      <c r="J86" s="245">
        <f t="shared" si="0"/>
        <v>0</v>
      </c>
      <c r="K86" s="92" t="s">
        <v>5</v>
      </c>
      <c r="L86" s="191"/>
      <c r="M86" s="93" t="s">
        <v>5</v>
      </c>
      <c r="N86" s="274" t="s">
        <v>36</v>
      </c>
      <c r="O86" s="192"/>
      <c r="P86" s="275">
        <f t="shared" si="1"/>
        <v>0</v>
      </c>
      <c r="Q86" s="275">
        <v>0</v>
      </c>
      <c r="R86" s="275">
        <f t="shared" si="2"/>
        <v>0</v>
      </c>
      <c r="S86" s="275">
        <v>0</v>
      </c>
      <c r="T86" s="276">
        <f t="shared" si="3"/>
        <v>0</v>
      </c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247" t="s">
        <v>79</v>
      </c>
      <c r="AS86" s="190"/>
      <c r="AT86" s="247" t="s">
        <v>115</v>
      </c>
      <c r="AU86" s="247" t="s">
        <v>69</v>
      </c>
      <c r="AV86" s="190"/>
      <c r="AW86" s="190"/>
      <c r="AX86" s="190"/>
      <c r="AY86" s="247" t="s">
        <v>114</v>
      </c>
      <c r="AZ86" s="190"/>
      <c r="BA86" s="190"/>
      <c r="BB86" s="190"/>
      <c r="BC86" s="190"/>
      <c r="BD86" s="190"/>
      <c r="BE86" s="277">
        <f t="shared" si="4"/>
        <v>0</v>
      </c>
      <c r="BF86" s="277">
        <f t="shared" si="5"/>
        <v>0</v>
      </c>
      <c r="BG86" s="277">
        <f t="shared" si="6"/>
        <v>0</v>
      </c>
      <c r="BH86" s="277">
        <f t="shared" si="7"/>
        <v>0</v>
      </c>
      <c r="BI86" s="277">
        <f t="shared" si="8"/>
        <v>0</v>
      </c>
      <c r="BJ86" s="247" t="s">
        <v>69</v>
      </c>
      <c r="BK86" s="277">
        <f t="shared" si="9"/>
        <v>0</v>
      </c>
      <c r="BL86" s="247" t="s">
        <v>79</v>
      </c>
      <c r="BM86" s="247" t="s">
        <v>128</v>
      </c>
      <c r="BN86" s="190"/>
      <c r="BO86" s="190"/>
      <c r="BP86" s="190"/>
      <c r="BQ86" s="190"/>
      <c r="BR86" s="190"/>
      <c r="BS86" s="190"/>
      <c r="BT86" s="190"/>
      <c r="BU86" s="190"/>
    </row>
    <row r="87" spans="1:73" s="1" customFormat="1" ht="22.5" customHeight="1">
      <c r="A87" s="190"/>
      <c r="B87" s="191"/>
      <c r="C87" s="240" t="s">
        <v>129</v>
      </c>
      <c r="D87" s="240" t="s">
        <v>115</v>
      </c>
      <c r="E87" s="241" t="s">
        <v>121</v>
      </c>
      <c r="F87" s="242" t="s">
        <v>130</v>
      </c>
      <c r="G87" s="243" t="s">
        <v>118</v>
      </c>
      <c r="H87" s="244">
        <v>1</v>
      </c>
      <c r="I87" s="179"/>
      <c r="J87" s="245">
        <f t="shared" si="0"/>
        <v>0</v>
      </c>
      <c r="K87" s="92" t="s">
        <v>5</v>
      </c>
      <c r="L87" s="191"/>
      <c r="M87" s="93" t="s">
        <v>5</v>
      </c>
      <c r="N87" s="274" t="s">
        <v>36</v>
      </c>
      <c r="O87" s="192"/>
      <c r="P87" s="275">
        <f t="shared" si="1"/>
        <v>0</v>
      </c>
      <c r="Q87" s="275">
        <v>0</v>
      </c>
      <c r="R87" s="275">
        <f t="shared" si="2"/>
        <v>0</v>
      </c>
      <c r="S87" s="275">
        <v>0</v>
      </c>
      <c r="T87" s="276">
        <f t="shared" si="3"/>
        <v>0</v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247" t="s">
        <v>79</v>
      </c>
      <c r="AS87" s="190"/>
      <c r="AT87" s="247" t="s">
        <v>115</v>
      </c>
      <c r="AU87" s="247" t="s">
        <v>69</v>
      </c>
      <c r="AV87" s="190"/>
      <c r="AW87" s="190"/>
      <c r="AX87" s="190"/>
      <c r="AY87" s="247" t="s">
        <v>114</v>
      </c>
      <c r="AZ87" s="190"/>
      <c r="BA87" s="190"/>
      <c r="BB87" s="190"/>
      <c r="BC87" s="190"/>
      <c r="BD87" s="190"/>
      <c r="BE87" s="277">
        <f t="shared" si="4"/>
        <v>0</v>
      </c>
      <c r="BF87" s="277">
        <f t="shared" si="5"/>
        <v>0</v>
      </c>
      <c r="BG87" s="277">
        <f t="shared" si="6"/>
        <v>0</v>
      </c>
      <c r="BH87" s="277">
        <f t="shared" si="7"/>
        <v>0</v>
      </c>
      <c r="BI87" s="277">
        <f t="shared" si="8"/>
        <v>0</v>
      </c>
      <c r="BJ87" s="247" t="s">
        <v>69</v>
      </c>
      <c r="BK87" s="277">
        <f t="shared" si="9"/>
        <v>0</v>
      </c>
      <c r="BL87" s="247" t="s">
        <v>79</v>
      </c>
      <c r="BM87" s="247" t="s">
        <v>131</v>
      </c>
      <c r="BN87" s="190"/>
      <c r="BO87" s="190"/>
      <c r="BP87" s="190"/>
      <c r="BQ87" s="190"/>
      <c r="BR87" s="190"/>
      <c r="BS87" s="190"/>
      <c r="BT87" s="190"/>
      <c r="BU87" s="190"/>
    </row>
    <row r="88" spans="1:73" s="1" customFormat="1" ht="22.5" customHeight="1">
      <c r="A88" s="190"/>
      <c r="B88" s="191"/>
      <c r="C88" s="240" t="s">
        <v>123</v>
      </c>
      <c r="D88" s="240" t="s">
        <v>115</v>
      </c>
      <c r="E88" s="241" t="s">
        <v>132</v>
      </c>
      <c r="F88" s="242" t="s">
        <v>133</v>
      </c>
      <c r="G88" s="243" t="s">
        <v>118</v>
      </c>
      <c r="H88" s="244">
        <v>10</v>
      </c>
      <c r="I88" s="179"/>
      <c r="J88" s="245">
        <f t="shared" si="0"/>
        <v>0</v>
      </c>
      <c r="K88" s="92" t="s">
        <v>5</v>
      </c>
      <c r="L88" s="191"/>
      <c r="M88" s="93" t="s">
        <v>5</v>
      </c>
      <c r="N88" s="274" t="s">
        <v>36</v>
      </c>
      <c r="O88" s="192"/>
      <c r="P88" s="275">
        <f t="shared" si="1"/>
        <v>0</v>
      </c>
      <c r="Q88" s="275">
        <v>0</v>
      </c>
      <c r="R88" s="275">
        <f t="shared" si="2"/>
        <v>0</v>
      </c>
      <c r="S88" s="275">
        <v>0</v>
      </c>
      <c r="T88" s="276">
        <f t="shared" si="3"/>
        <v>0</v>
      </c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247" t="s">
        <v>79</v>
      </c>
      <c r="AS88" s="190"/>
      <c r="AT88" s="247" t="s">
        <v>115</v>
      </c>
      <c r="AU88" s="247" t="s">
        <v>69</v>
      </c>
      <c r="AV88" s="190"/>
      <c r="AW88" s="190"/>
      <c r="AX88" s="190"/>
      <c r="AY88" s="247" t="s">
        <v>114</v>
      </c>
      <c r="AZ88" s="190"/>
      <c r="BA88" s="190"/>
      <c r="BB88" s="190"/>
      <c r="BC88" s="190"/>
      <c r="BD88" s="190"/>
      <c r="BE88" s="277">
        <f t="shared" si="4"/>
        <v>0</v>
      </c>
      <c r="BF88" s="277">
        <f t="shared" si="5"/>
        <v>0</v>
      </c>
      <c r="BG88" s="277">
        <f t="shared" si="6"/>
        <v>0</v>
      </c>
      <c r="BH88" s="277">
        <f t="shared" si="7"/>
        <v>0</v>
      </c>
      <c r="BI88" s="277">
        <f t="shared" si="8"/>
        <v>0</v>
      </c>
      <c r="BJ88" s="247" t="s">
        <v>69</v>
      </c>
      <c r="BK88" s="277">
        <f t="shared" si="9"/>
        <v>0</v>
      </c>
      <c r="BL88" s="247" t="s">
        <v>79</v>
      </c>
      <c r="BM88" s="247" t="s">
        <v>134</v>
      </c>
      <c r="BN88" s="190"/>
      <c r="BO88" s="190"/>
      <c r="BP88" s="190"/>
      <c r="BQ88" s="190"/>
      <c r="BR88" s="190"/>
      <c r="BS88" s="190"/>
      <c r="BT88" s="190"/>
      <c r="BU88" s="190"/>
    </row>
    <row r="89" spans="1:73" s="1" customFormat="1" ht="22.5" customHeight="1">
      <c r="A89" s="190"/>
      <c r="B89" s="191"/>
      <c r="C89" s="240" t="s">
        <v>135</v>
      </c>
      <c r="D89" s="240" t="s">
        <v>115</v>
      </c>
      <c r="E89" s="241" t="s">
        <v>129</v>
      </c>
      <c r="F89" s="242" t="s">
        <v>136</v>
      </c>
      <c r="G89" s="243" t="s">
        <v>118</v>
      </c>
      <c r="H89" s="244">
        <v>10</v>
      </c>
      <c r="I89" s="179"/>
      <c r="J89" s="245">
        <f t="shared" si="0"/>
        <v>0</v>
      </c>
      <c r="K89" s="92" t="s">
        <v>5</v>
      </c>
      <c r="L89" s="191"/>
      <c r="M89" s="93" t="s">
        <v>5</v>
      </c>
      <c r="N89" s="274" t="s">
        <v>36</v>
      </c>
      <c r="O89" s="192"/>
      <c r="P89" s="275">
        <f t="shared" si="1"/>
        <v>0</v>
      </c>
      <c r="Q89" s="275">
        <v>0</v>
      </c>
      <c r="R89" s="275">
        <f t="shared" si="2"/>
        <v>0</v>
      </c>
      <c r="S89" s="275">
        <v>0</v>
      </c>
      <c r="T89" s="276">
        <f t="shared" si="3"/>
        <v>0</v>
      </c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247" t="s">
        <v>79</v>
      </c>
      <c r="AS89" s="190"/>
      <c r="AT89" s="247" t="s">
        <v>115</v>
      </c>
      <c r="AU89" s="247" t="s">
        <v>69</v>
      </c>
      <c r="AV89" s="190"/>
      <c r="AW89" s="190"/>
      <c r="AX89" s="190"/>
      <c r="AY89" s="247" t="s">
        <v>114</v>
      </c>
      <c r="AZ89" s="190"/>
      <c r="BA89" s="190"/>
      <c r="BB89" s="190"/>
      <c r="BC89" s="190"/>
      <c r="BD89" s="190"/>
      <c r="BE89" s="277">
        <f t="shared" si="4"/>
        <v>0</v>
      </c>
      <c r="BF89" s="277">
        <f t="shared" si="5"/>
        <v>0</v>
      </c>
      <c r="BG89" s="277">
        <f t="shared" si="6"/>
        <v>0</v>
      </c>
      <c r="BH89" s="277">
        <f t="shared" si="7"/>
        <v>0</v>
      </c>
      <c r="BI89" s="277">
        <f t="shared" si="8"/>
        <v>0</v>
      </c>
      <c r="BJ89" s="247" t="s">
        <v>69</v>
      </c>
      <c r="BK89" s="277">
        <f t="shared" si="9"/>
        <v>0</v>
      </c>
      <c r="BL89" s="247" t="s">
        <v>79</v>
      </c>
      <c r="BM89" s="247" t="s">
        <v>137</v>
      </c>
      <c r="BN89" s="190"/>
      <c r="BO89" s="190"/>
      <c r="BP89" s="190"/>
      <c r="BQ89" s="190"/>
      <c r="BR89" s="190"/>
      <c r="BS89" s="190"/>
      <c r="BT89" s="190"/>
      <c r="BU89" s="190"/>
    </row>
    <row r="90" spans="1:73" s="1" customFormat="1" ht="22.5" customHeight="1">
      <c r="A90" s="190"/>
      <c r="B90" s="191"/>
      <c r="C90" s="240" t="s">
        <v>126</v>
      </c>
      <c r="D90" s="240" t="s">
        <v>115</v>
      </c>
      <c r="E90" s="241" t="s">
        <v>123</v>
      </c>
      <c r="F90" s="242" t="s">
        <v>120</v>
      </c>
      <c r="G90" s="243" t="s">
        <v>118</v>
      </c>
      <c r="H90" s="244">
        <v>20</v>
      </c>
      <c r="I90" s="179"/>
      <c r="J90" s="245">
        <f t="shared" si="0"/>
        <v>0</v>
      </c>
      <c r="K90" s="92" t="s">
        <v>5</v>
      </c>
      <c r="L90" s="191"/>
      <c r="M90" s="93" t="s">
        <v>5</v>
      </c>
      <c r="N90" s="274" t="s">
        <v>36</v>
      </c>
      <c r="O90" s="192"/>
      <c r="P90" s="275">
        <f t="shared" si="1"/>
        <v>0</v>
      </c>
      <c r="Q90" s="275">
        <v>0</v>
      </c>
      <c r="R90" s="275">
        <f t="shared" si="2"/>
        <v>0</v>
      </c>
      <c r="S90" s="275">
        <v>0</v>
      </c>
      <c r="T90" s="276">
        <f t="shared" si="3"/>
        <v>0</v>
      </c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247" t="s">
        <v>79</v>
      </c>
      <c r="AS90" s="190"/>
      <c r="AT90" s="247" t="s">
        <v>115</v>
      </c>
      <c r="AU90" s="247" t="s">
        <v>69</v>
      </c>
      <c r="AV90" s="190"/>
      <c r="AW90" s="190"/>
      <c r="AX90" s="190"/>
      <c r="AY90" s="247" t="s">
        <v>114</v>
      </c>
      <c r="AZ90" s="190"/>
      <c r="BA90" s="190"/>
      <c r="BB90" s="190"/>
      <c r="BC90" s="190"/>
      <c r="BD90" s="190"/>
      <c r="BE90" s="277">
        <f t="shared" si="4"/>
        <v>0</v>
      </c>
      <c r="BF90" s="277">
        <f t="shared" si="5"/>
        <v>0</v>
      </c>
      <c r="BG90" s="277">
        <f t="shared" si="6"/>
        <v>0</v>
      </c>
      <c r="BH90" s="277">
        <f t="shared" si="7"/>
        <v>0</v>
      </c>
      <c r="BI90" s="277">
        <f t="shared" si="8"/>
        <v>0</v>
      </c>
      <c r="BJ90" s="247" t="s">
        <v>69</v>
      </c>
      <c r="BK90" s="277">
        <f t="shared" si="9"/>
        <v>0</v>
      </c>
      <c r="BL90" s="247" t="s">
        <v>79</v>
      </c>
      <c r="BM90" s="247" t="s">
        <v>138</v>
      </c>
      <c r="BN90" s="190"/>
      <c r="BO90" s="190"/>
      <c r="BP90" s="190"/>
      <c r="BQ90" s="190"/>
      <c r="BR90" s="190"/>
      <c r="BS90" s="190"/>
      <c r="BT90" s="190"/>
      <c r="BU90" s="190"/>
    </row>
    <row r="91" spans="1:73" s="1" customFormat="1" ht="22.5" customHeight="1">
      <c r="A91" s="190"/>
      <c r="B91" s="191"/>
      <c r="C91" s="240" t="s">
        <v>139</v>
      </c>
      <c r="D91" s="240" t="s">
        <v>115</v>
      </c>
      <c r="E91" s="241" t="s">
        <v>135</v>
      </c>
      <c r="F91" s="242" t="s">
        <v>140</v>
      </c>
      <c r="G91" s="243" t="s">
        <v>118</v>
      </c>
      <c r="H91" s="244">
        <v>20</v>
      </c>
      <c r="I91" s="179"/>
      <c r="J91" s="245">
        <f t="shared" si="0"/>
        <v>0</v>
      </c>
      <c r="K91" s="92" t="s">
        <v>5</v>
      </c>
      <c r="L91" s="191"/>
      <c r="M91" s="93" t="s">
        <v>5</v>
      </c>
      <c r="N91" s="274" t="s">
        <v>36</v>
      </c>
      <c r="O91" s="192"/>
      <c r="P91" s="275">
        <f t="shared" si="1"/>
        <v>0</v>
      </c>
      <c r="Q91" s="275">
        <v>0</v>
      </c>
      <c r="R91" s="275">
        <f t="shared" si="2"/>
        <v>0</v>
      </c>
      <c r="S91" s="275">
        <v>0</v>
      </c>
      <c r="T91" s="276">
        <f t="shared" si="3"/>
        <v>0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247" t="s">
        <v>79</v>
      </c>
      <c r="AS91" s="190"/>
      <c r="AT91" s="247" t="s">
        <v>115</v>
      </c>
      <c r="AU91" s="247" t="s">
        <v>69</v>
      </c>
      <c r="AV91" s="190"/>
      <c r="AW91" s="190"/>
      <c r="AX91" s="190"/>
      <c r="AY91" s="247" t="s">
        <v>114</v>
      </c>
      <c r="AZ91" s="190"/>
      <c r="BA91" s="190"/>
      <c r="BB91" s="190"/>
      <c r="BC91" s="190"/>
      <c r="BD91" s="190"/>
      <c r="BE91" s="277">
        <f t="shared" si="4"/>
        <v>0</v>
      </c>
      <c r="BF91" s="277">
        <f t="shared" si="5"/>
        <v>0</v>
      </c>
      <c r="BG91" s="277">
        <f t="shared" si="6"/>
        <v>0</v>
      </c>
      <c r="BH91" s="277">
        <f t="shared" si="7"/>
        <v>0</v>
      </c>
      <c r="BI91" s="277">
        <f t="shared" si="8"/>
        <v>0</v>
      </c>
      <c r="BJ91" s="247" t="s">
        <v>69</v>
      </c>
      <c r="BK91" s="277">
        <f t="shared" si="9"/>
        <v>0</v>
      </c>
      <c r="BL91" s="247" t="s">
        <v>79</v>
      </c>
      <c r="BM91" s="247" t="s">
        <v>141</v>
      </c>
      <c r="BN91" s="190"/>
      <c r="BO91" s="190"/>
      <c r="BP91" s="190"/>
      <c r="BQ91" s="190"/>
      <c r="BR91" s="190"/>
      <c r="BS91" s="190"/>
      <c r="BT91" s="190"/>
      <c r="BU91" s="190"/>
    </row>
    <row r="92" spans="1:73" s="1" customFormat="1" ht="22.5" customHeight="1">
      <c r="A92" s="190"/>
      <c r="B92" s="191"/>
      <c r="C92" s="240" t="s">
        <v>128</v>
      </c>
      <c r="D92" s="240" t="s">
        <v>115</v>
      </c>
      <c r="E92" s="241" t="s">
        <v>126</v>
      </c>
      <c r="F92" s="242" t="s">
        <v>125</v>
      </c>
      <c r="G92" s="243" t="s">
        <v>118</v>
      </c>
      <c r="H92" s="244">
        <v>10</v>
      </c>
      <c r="I92" s="179"/>
      <c r="J92" s="245">
        <f t="shared" si="0"/>
        <v>0</v>
      </c>
      <c r="K92" s="92" t="s">
        <v>5</v>
      </c>
      <c r="L92" s="191"/>
      <c r="M92" s="93" t="s">
        <v>5</v>
      </c>
      <c r="N92" s="274" t="s">
        <v>36</v>
      </c>
      <c r="O92" s="192"/>
      <c r="P92" s="275">
        <f t="shared" si="1"/>
        <v>0</v>
      </c>
      <c r="Q92" s="275">
        <v>0</v>
      </c>
      <c r="R92" s="275">
        <f t="shared" si="2"/>
        <v>0</v>
      </c>
      <c r="S92" s="275">
        <v>0</v>
      </c>
      <c r="T92" s="276">
        <f t="shared" si="3"/>
        <v>0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247" t="s">
        <v>79</v>
      </c>
      <c r="AS92" s="190"/>
      <c r="AT92" s="247" t="s">
        <v>115</v>
      </c>
      <c r="AU92" s="247" t="s">
        <v>69</v>
      </c>
      <c r="AV92" s="190"/>
      <c r="AW92" s="190"/>
      <c r="AX92" s="190"/>
      <c r="AY92" s="247" t="s">
        <v>114</v>
      </c>
      <c r="AZ92" s="190"/>
      <c r="BA92" s="190"/>
      <c r="BB92" s="190"/>
      <c r="BC92" s="190"/>
      <c r="BD92" s="190"/>
      <c r="BE92" s="277">
        <f t="shared" si="4"/>
        <v>0</v>
      </c>
      <c r="BF92" s="277">
        <f t="shared" si="5"/>
        <v>0</v>
      </c>
      <c r="BG92" s="277">
        <f t="shared" si="6"/>
        <v>0</v>
      </c>
      <c r="BH92" s="277">
        <f t="shared" si="7"/>
        <v>0</v>
      </c>
      <c r="BI92" s="277">
        <f t="shared" si="8"/>
        <v>0</v>
      </c>
      <c r="BJ92" s="247" t="s">
        <v>69</v>
      </c>
      <c r="BK92" s="277">
        <f t="shared" si="9"/>
        <v>0</v>
      </c>
      <c r="BL92" s="247" t="s">
        <v>79</v>
      </c>
      <c r="BM92" s="247" t="s">
        <v>142</v>
      </c>
      <c r="BN92" s="190"/>
      <c r="BO92" s="190"/>
      <c r="BP92" s="190"/>
      <c r="BQ92" s="190"/>
      <c r="BR92" s="190"/>
      <c r="BS92" s="190"/>
      <c r="BT92" s="190"/>
      <c r="BU92" s="190"/>
    </row>
    <row r="93" spans="1:73" s="1" customFormat="1" ht="22.5" customHeight="1">
      <c r="A93" s="190"/>
      <c r="B93" s="191"/>
      <c r="C93" s="240" t="s">
        <v>143</v>
      </c>
      <c r="D93" s="240" t="s">
        <v>115</v>
      </c>
      <c r="E93" s="241" t="s">
        <v>139</v>
      </c>
      <c r="F93" s="242" t="s">
        <v>130</v>
      </c>
      <c r="G93" s="243" t="s">
        <v>118</v>
      </c>
      <c r="H93" s="244">
        <v>10</v>
      </c>
      <c r="I93" s="179"/>
      <c r="J93" s="245">
        <f t="shared" si="0"/>
        <v>0</v>
      </c>
      <c r="K93" s="92" t="s">
        <v>5</v>
      </c>
      <c r="L93" s="191"/>
      <c r="M93" s="93" t="s">
        <v>5</v>
      </c>
      <c r="N93" s="274" t="s">
        <v>36</v>
      </c>
      <c r="O93" s="192"/>
      <c r="P93" s="275">
        <f t="shared" si="1"/>
        <v>0</v>
      </c>
      <c r="Q93" s="275">
        <v>0</v>
      </c>
      <c r="R93" s="275">
        <f t="shared" si="2"/>
        <v>0</v>
      </c>
      <c r="S93" s="275">
        <v>0</v>
      </c>
      <c r="T93" s="276">
        <f t="shared" si="3"/>
        <v>0</v>
      </c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247" t="s">
        <v>79</v>
      </c>
      <c r="AS93" s="190"/>
      <c r="AT93" s="247" t="s">
        <v>115</v>
      </c>
      <c r="AU93" s="247" t="s">
        <v>69</v>
      </c>
      <c r="AV93" s="190"/>
      <c r="AW93" s="190"/>
      <c r="AX93" s="190"/>
      <c r="AY93" s="247" t="s">
        <v>114</v>
      </c>
      <c r="AZ93" s="190"/>
      <c r="BA93" s="190"/>
      <c r="BB93" s="190"/>
      <c r="BC93" s="190"/>
      <c r="BD93" s="190"/>
      <c r="BE93" s="277">
        <f t="shared" si="4"/>
        <v>0</v>
      </c>
      <c r="BF93" s="277">
        <f t="shared" si="5"/>
        <v>0</v>
      </c>
      <c r="BG93" s="277">
        <f t="shared" si="6"/>
        <v>0</v>
      </c>
      <c r="BH93" s="277">
        <f t="shared" si="7"/>
        <v>0</v>
      </c>
      <c r="BI93" s="277">
        <f t="shared" si="8"/>
        <v>0</v>
      </c>
      <c r="BJ93" s="247" t="s">
        <v>69</v>
      </c>
      <c r="BK93" s="277">
        <f t="shared" si="9"/>
        <v>0</v>
      </c>
      <c r="BL93" s="247" t="s">
        <v>79</v>
      </c>
      <c r="BM93" s="247" t="s">
        <v>144</v>
      </c>
      <c r="BN93" s="190"/>
      <c r="BO93" s="190"/>
      <c r="BP93" s="190"/>
      <c r="BQ93" s="190"/>
      <c r="BR93" s="190"/>
      <c r="BS93" s="190"/>
      <c r="BT93" s="190"/>
      <c r="BU93" s="190"/>
    </row>
    <row r="94" spans="1:73" s="1" customFormat="1" ht="22.5" customHeight="1">
      <c r="A94" s="190"/>
      <c r="B94" s="191"/>
      <c r="C94" s="240" t="s">
        <v>131</v>
      </c>
      <c r="D94" s="240" t="s">
        <v>115</v>
      </c>
      <c r="E94" s="241" t="s">
        <v>145</v>
      </c>
      <c r="F94" s="242" t="s">
        <v>146</v>
      </c>
      <c r="G94" s="243" t="s">
        <v>118</v>
      </c>
      <c r="H94" s="244">
        <v>1</v>
      </c>
      <c r="I94" s="179"/>
      <c r="J94" s="245">
        <f t="shared" si="0"/>
        <v>0</v>
      </c>
      <c r="K94" s="92" t="s">
        <v>5</v>
      </c>
      <c r="L94" s="191"/>
      <c r="M94" s="93" t="s">
        <v>5</v>
      </c>
      <c r="N94" s="274" t="s">
        <v>36</v>
      </c>
      <c r="O94" s="192"/>
      <c r="P94" s="275">
        <f t="shared" si="1"/>
        <v>0</v>
      </c>
      <c r="Q94" s="275">
        <v>0</v>
      </c>
      <c r="R94" s="275">
        <f t="shared" si="2"/>
        <v>0</v>
      </c>
      <c r="S94" s="275">
        <v>0</v>
      </c>
      <c r="T94" s="276">
        <f t="shared" si="3"/>
        <v>0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247" t="s">
        <v>79</v>
      </c>
      <c r="AS94" s="190"/>
      <c r="AT94" s="247" t="s">
        <v>115</v>
      </c>
      <c r="AU94" s="247" t="s">
        <v>69</v>
      </c>
      <c r="AV94" s="190"/>
      <c r="AW94" s="190"/>
      <c r="AX94" s="190"/>
      <c r="AY94" s="247" t="s">
        <v>114</v>
      </c>
      <c r="AZ94" s="190"/>
      <c r="BA94" s="190"/>
      <c r="BB94" s="190"/>
      <c r="BC94" s="190"/>
      <c r="BD94" s="190"/>
      <c r="BE94" s="277">
        <f t="shared" si="4"/>
        <v>0</v>
      </c>
      <c r="BF94" s="277">
        <f t="shared" si="5"/>
        <v>0</v>
      </c>
      <c r="BG94" s="277">
        <f t="shared" si="6"/>
        <v>0</v>
      </c>
      <c r="BH94" s="277">
        <f t="shared" si="7"/>
        <v>0</v>
      </c>
      <c r="BI94" s="277">
        <f t="shared" si="8"/>
        <v>0</v>
      </c>
      <c r="BJ94" s="247" t="s">
        <v>69</v>
      </c>
      <c r="BK94" s="277">
        <f t="shared" si="9"/>
        <v>0</v>
      </c>
      <c r="BL94" s="247" t="s">
        <v>79</v>
      </c>
      <c r="BM94" s="247" t="s">
        <v>147</v>
      </c>
      <c r="BN94" s="190"/>
      <c r="BO94" s="190"/>
      <c r="BP94" s="190"/>
      <c r="BQ94" s="190"/>
      <c r="BR94" s="190"/>
      <c r="BS94" s="190"/>
      <c r="BT94" s="190"/>
      <c r="BU94" s="190"/>
    </row>
    <row r="95" spans="1:73" s="1" customFormat="1" ht="22.5" customHeight="1">
      <c r="A95" s="190"/>
      <c r="B95" s="191"/>
      <c r="C95" s="240" t="s">
        <v>11</v>
      </c>
      <c r="D95" s="240" t="s">
        <v>115</v>
      </c>
      <c r="E95" s="241" t="s">
        <v>128</v>
      </c>
      <c r="F95" s="242" t="s">
        <v>148</v>
      </c>
      <c r="G95" s="243" t="s">
        <v>118</v>
      </c>
      <c r="H95" s="244">
        <v>1</v>
      </c>
      <c r="I95" s="179"/>
      <c r="J95" s="245">
        <f t="shared" si="0"/>
        <v>0</v>
      </c>
      <c r="K95" s="92" t="s">
        <v>5</v>
      </c>
      <c r="L95" s="191"/>
      <c r="M95" s="93" t="s">
        <v>5</v>
      </c>
      <c r="N95" s="274" t="s">
        <v>36</v>
      </c>
      <c r="O95" s="192"/>
      <c r="P95" s="275">
        <f t="shared" si="1"/>
        <v>0</v>
      </c>
      <c r="Q95" s="275">
        <v>0</v>
      </c>
      <c r="R95" s="275">
        <f t="shared" si="2"/>
        <v>0</v>
      </c>
      <c r="S95" s="275">
        <v>0</v>
      </c>
      <c r="T95" s="276">
        <f t="shared" si="3"/>
        <v>0</v>
      </c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247" t="s">
        <v>79</v>
      </c>
      <c r="AS95" s="190"/>
      <c r="AT95" s="247" t="s">
        <v>115</v>
      </c>
      <c r="AU95" s="247" t="s">
        <v>69</v>
      </c>
      <c r="AV95" s="190"/>
      <c r="AW95" s="190"/>
      <c r="AX95" s="190"/>
      <c r="AY95" s="247" t="s">
        <v>114</v>
      </c>
      <c r="AZ95" s="190"/>
      <c r="BA95" s="190"/>
      <c r="BB95" s="190"/>
      <c r="BC95" s="190"/>
      <c r="BD95" s="190"/>
      <c r="BE95" s="277">
        <f t="shared" si="4"/>
        <v>0</v>
      </c>
      <c r="BF95" s="277">
        <f t="shared" si="5"/>
        <v>0</v>
      </c>
      <c r="BG95" s="277">
        <f t="shared" si="6"/>
        <v>0</v>
      </c>
      <c r="BH95" s="277">
        <f t="shared" si="7"/>
        <v>0</v>
      </c>
      <c r="BI95" s="277">
        <f t="shared" si="8"/>
        <v>0</v>
      </c>
      <c r="BJ95" s="247" t="s">
        <v>69</v>
      </c>
      <c r="BK95" s="277">
        <f t="shared" si="9"/>
        <v>0</v>
      </c>
      <c r="BL95" s="247" t="s">
        <v>79</v>
      </c>
      <c r="BM95" s="247" t="s">
        <v>149</v>
      </c>
      <c r="BN95" s="190"/>
      <c r="BO95" s="190"/>
      <c r="BP95" s="190"/>
      <c r="BQ95" s="190"/>
      <c r="BR95" s="190"/>
      <c r="BS95" s="190"/>
      <c r="BT95" s="190"/>
      <c r="BU95" s="190"/>
    </row>
    <row r="96" spans="1:73" s="1" customFormat="1" ht="22.5" customHeight="1">
      <c r="A96" s="190"/>
      <c r="B96" s="191"/>
      <c r="C96" s="240" t="s">
        <v>134</v>
      </c>
      <c r="D96" s="240" t="s">
        <v>115</v>
      </c>
      <c r="E96" s="241" t="s">
        <v>143</v>
      </c>
      <c r="F96" s="242" t="s">
        <v>120</v>
      </c>
      <c r="G96" s="243" t="s">
        <v>118</v>
      </c>
      <c r="H96" s="244">
        <v>2</v>
      </c>
      <c r="I96" s="179"/>
      <c r="J96" s="245">
        <f t="shared" si="0"/>
        <v>0</v>
      </c>
      <c r="K96" s="92" t="s">
        <v>5</v>
      </c>
      <c r="L96" s="191"/>
      <c r="M96" s="93" t="s">
        <v>5</v>
      </c>
      <c r="N96" s="274" t="s">
        <v>36</v>
      </c>
      <c r="O96" s="192"/>
      <c r="P96" s="275">
        <f t="shared" si="1"/>
        <v>0</v>
      </c>
      <c r="Q96" s="275">
        <v>0</v>
      </c>
      <c r="R96" s="275">
        <f t="shared" si="2"/>
        <v>0</v>
      </c>
      <c r="S96" s="275">
        <v>0</v>
      </c>
      <c r="T96" s="276">
        <f t="shared" si="3"/>
        <v>0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247" t="s">
        <v>79</v>
      </c>
      <c r="AS96" s="190"/>
      <c r="AT96" s="247" t="s">
        <v>115</v>
      </c>
      <c r="AU96" s="247" t="s">
        <v>69</v>
      </c>
      <c r="AV96" s="190"/>
      <c r="AW96" s="190"/>
      <c r="AX96" s="190"/>
      <c r="AY96" s="247" t="s">
        <v>114</v>
      </c>
      <c r="AZ96" s="190"/>
      <c r="BA96" s="190"/>
      <c r="BB96" s="190"/>
      <c r="BC96" s="190"/>
      <c r="BD96" s="190"/>
      <c r="BE96" s="277">
        <f t="shared" si="4"/>
        <v>0</v>
      </c>
      <c r="BF96" s="277">
        <f t="shared" si="5"/>
        <v>0</v>
      </c>
      <c r="BG96" s="277">
        <f t="shared" si="6"/>
        <v>0</v>
      </c>
      <c r="BH96" s="277">
        <f t="shared" si="7"/>
        <v>0</v>
      </c>
      <c r="BI96" s="277">
        <f t="shared" si="8"/>
        <v>0</v>
      </c>
      <c r="BJ96" s="247" t="s">
        <v>69</v>
      </c>
      <c r="BK96" s="277">
        <f t="shared" si="9"/>
        <v>0</v>
      </c>
      <c r="BL96" s="247" t="s">
        <v>79</v>
      </c>
      <c r="BM96" s="247" t="s">
        <v>150</v>
      </c>
      <c r="BN96" s="190"/>
      <c r="BO96" s="190"/>
      <c r="BP96" s="190"/>
      <c r="BQ96" s="190"/>
      <c r="BR96" s="190"/>
      <c r="BS96" s="190"/>
      <c r="BT96" s="190"/>
      <c r="BU96" s="190"/>
    </row>
    <row r="97" spans="1:73" s="1" customFormat="1" ht="22.5" customHeight="1">
      <c r="A97" s="190"/>
      <c r="B97" s="191"/>
      <c r="C97" s="240" t="s">
        <v>151</v>
      </c>
      <c r="D97" s="240" t="s">
        <v>115</v>
      </c>
      <c r="E97" s="241" t="s">
        <v>131</v>
      </c>
      <c r="F97" s="242" t="s">
        <v>152</v>
      </c>
      <c r="G97" s="243" t="s">
        <v>153</v>
      </c>
      <c r="H97" s="244">
        <v>2</v>
      </c>
      <c r="I97" s="179"/>
      <c r="J97" s="245">
        <f t="shared" si="0"/>
        <v>0</v>
      </c>
      <c r="K97" s="92" t="s">
        <v>5</v>
      </c>
      <c r="L97" s="191"/>
      <c r="M97" s="93" t="s">
        <v>5</v>
      </c>
      <c r="N97" s="274" t="s">
        <v>36</v>
      </c>
      <c r="O97" s="192"/>
      <c r="P97" s="275">
        <f t="shared" si="1"/>
        <v>0</v>
      </c>
      <c r="Q97" s="275">
        <v>0</v>
      </c>
      <c r="R97" s="275">
        <f t="shared" si="2"/>
        <v>0</v>
      </c>
      <c r="S97" s="275">
        <v>0</v>
      </c>
      <c r="T97" s="276">
        <f t="shared" si="3"/>
        <v>0</v>
      </c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247" t="s">
        <v>79</v>
      </c>
      <c r="AS97" s="190"/>
      <c r="AT97" s="247" t="s">
        <v>115</v>
      </c>
      <c r="AU97" s="247" t="s">
        <v>69</v>
      </c>
      <c r="AV97" s="190"/>
      <c r="AW97" s="190"/>
      <c r="AX97" s="190"/>
      <c r="AY97" s="247" t="s">
        <v>114</v>
      </c>
      <c r="AZ97" s="190"/>
      <c r="BA97" s="190"/>
      <c r="BB97" s="190"/>
      <c r="BC97" s="190"/>
      <c r="BD97" s="190"/>
      <c r="BE97" s="277">
        <f t="shared" si="4"/>
        <v>0</v>
      </c>
      <c r="BF97" s="277">
        <f t="shared" si="5"/>
        <v>0</v>
      </c>
      <c r="BG97" s="277">
        <f t="shared" si="6"/>
        <v>0</v>
      </c>
      <c r="BH97" s="277">
        <f t="shared" si="7"/>
        <v>0</v>
      </c>
      <c r="BI97" s="277">
        <f t="shared" si="8"/>
        <v>0</v>
      </c>
      <c r="BJ97" s="247" t="s">
        <v>69</v>
      </c>
      <c r="BK97" s="277">
        <f t="shared" si="9"/>
        <v>0</v>
      </c>
      <c r="BL97" s="247" t="s">
        <v>79</v>
      </c>
      <c r="BM97" s="247" t="s">
        <v>154</v>
      </c>
      <c r="BN97" s="190"/>
      <c r="BO97" s="190"/>
      <c r="BP97" s="190"/>
      <c r="BQ97" s="190"/>
      <c r="BR97" s="190"/>
      <c r="BS97" s="190"/>
      <c r="BT97" s="190"/>
      <c r="BU97" s="190"/>
    </row>
    <row r="98" spans="1:73" s="1" customFormat="1" ht="22.5" customHeight="1">
      <c r="A98" s="190"/>
      <c r="B98" s="191"/>
      <c r="C98" s="240" t="s">
        <v>137</v>
      </c>
      <c r="D98" s="240" t="s">
        <v>115</v>
      </c>
      <c r="E98" s="241" t="s">
        <v>11</v>
      </c>
      <c r="F98" s="242" t="s">
        <v>130</v>
      </c>
      <c r="G98" s="243" t="s">
        <v>118</v>
      </c>
      <c r="H98" s="244">
        <v>1</v>
      </c>
      <c r="I98" s="179"/>
      <c r="J98" s="245">
        <f t="shared" si="0"/>
        <v>0</v>
      </c>
      <c r="K98" s="92" t="s">
        <v>5</v>
      </c>
      <c r="L98" s="191"/>
      <c r="M98" s="93" t="s">
        <v>5</v>
      </c>
      <c r="N98" s="274" t="s">
        <v>36</v>
      </c>
      <c r="O98" s="192"/>
      <c r="P98" s="275">
        <f t="shared" si="1"/>
        <v>0</v>
      </c>
      <c r="Q98" s="275">
        <v>0</v>
      </c>
      <c r="R98" s="275">
        <f t="shared" si="2"/>
        <v>0</v>
      </c>
      <c r="S98" s="275">
        <v>0</v>
      </c>
      <c r="T98" s="276">
        <f t="shared" si="3"/>
        <v>0</v>
      </c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247" t="s">
        <v>79</v>
      </c>
      <c r="AS98" s="190"/>
      <c r="AT98" s="247" t="s">
        <v>115</v>
      </c>
      <c r="AU98" s="247" t="s">
        <v>69</v>
      </c>
      <c r="AV98" s="190"/>
      <c r="AW98" s="190"/>
      <c r="AX98" s="190"/>
      <c r="AY98" s="247" t="s">
        <v>114</v>
      </c>
      <c r="AZ98" s="190"/>
      <c r="BA98" s="190"/>
      <c r="BB98" s="190"/>
      <c r="BC98" s="190"/>
      <c r="BD98" s="190"/>
      <c r="BE98" s="277">
        <f t="shared" si="4"/>
        <v>0</v>
      </c>
      <c r="BF98" s="277">
        <f t="shared" si="5"/>
        <v>0</v>
      </c>
      <c r="BG98" s="277">
        <f t="shared" si="6"/>
        <v>0</v>
      </c>
      <c r="BH98" s="277">
        <f t="shared" si="7"/>
        <v>0</v>
      </c>
      <c r="BI98" s="277">
        <f t="shared" si="8"/>
        <v>0</v>
      </c>
      <c r="BJ98" s="247" t="s">
        <v>69</v>
      </c>
      <c r="BK98" s="277">
        <f t="shared" si="9"/>
        <v>0</v>
      </c>
      <c r="BL98" s="247" t="s">
        <v>79</v>
      </c>
      <c r="BM98" s="247" t="s">
        <v>155</v>
      </c>
      <c r="BN98" s="190"/>
      <c r="BO98" s="190"/>
      <c r="BP98" s="190"/>
      <c r="BQ98" s="190"/>
      <c r="BR98" s="190"/>
      <c r="BS98" s="190"/>
      <c r="BT98" s="190"/>
      <c r="BU98" s="190"/>
    </row>
    <row r="99" spans="1:73" s="9" customFormat="1" ht="36.75" customHeight="1">
      <c r="A99" s="235"/>
      <c r="B99" s="236"/>
      <c r="C99" s="235"/>
      <c r="D99" s="237" t="s">
        <v>63</v>
      </c>
      <c r="E99" s="238" t="s">
        <v>156</v>
      </c>
      <c r="F99" s="238" t="s">
        <v>157</v>
      </c>
      <c r="G99" s="235"/>
      <c r="H99" s="235"/>
      <c r="I99" s="235"/>
      <c r="J99" s="239">
        <f>BK99</f>
        <v>0</v>
      </c>
      <c r="K99" s="235"/>
      <c r="L99" s="236"/>
      <c r="M99" s="267"/>
      <c r="N99" s="268"/>
      <c r="O99" s="268"/>
      <c r="P99" s="269">
        <f>SUM(P100:P104)</f>
        <v>0</v>
      </c>
      <c r="Q99" s="268"/>
      <c r="R99" s="269">
        <f>SUM(R100:R104)</f>
        <v>0</v>
      </c>
      <c r="S99" s="268"/>
      <c r="T99" s="270">
        <f>SUM(T100:T104)</f>
        <v>0</v>
      </c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71" t="s">
        <v>69</v>
      </c>
      <c r="AS99" s="235"/>
      <c r="AT99" s="272" t="s">
        <v>63</v>
      </c>
      <c r="AU99" s="272" t="s">
        <v>64</v>
      </c>
      <c r="AV99" s="235"/>
      <c r="AW99" s="235"/>
      <c r="AX99" s="235"/>
      <c r="AY99" s="271" t="s">
        <v>114</v>
      </c>
      <c r="AZ99" s="235"/>
      <c r="BA99" s="235"/>
      <c r="BB99" s="235"/>
      <c r="BC99" s="235"/>
      <c r="BD99" s="235"/>
      <c r="BE99" s="235"/>
      <c r="BF99" s="235"/>
      <c r="BG99" s="235"/>
      <c r="BH99" s="235"/>
      <c r="BI99" s="235"/>
      <c r="BJ99" s="235"/>
      <c r="BK99" s="273">
        <f>SUM(BK100:BK104)</f>
        <v>0</v>
      </c>
      <c r="BL99" s="235"/>
      <c r="BM99" s="235"/>
      <c r="BN99" s="235"/>
      <c r="BO99" s="235"/>
      <c r="BP99" s="235"/>
      <c r="BQ99" s="235"/>
      <c r="BR99" s="235"/>
      <c r="BS99" s="235"/>
      <c r="BT99" s="235"/>
      <c r="BU99" s="235"/>
    </row>
    <row r="100" spans="1:73" s="1" customFormat="1" ht="22.5" customHeight="1">
      <c r="A100" s="190"/>
      <c r="B100" s="191"/>
      <c r="C100" s="240" t="s">
        <v>158</v>
      </c>
      <c r="D100" s="240" t="s">
        <v>115</v>
      </c>
      <c r="E100" s="241" t="s">
        <v>159</v>
      </c>
      <c r="F100" s="242" t="s">
        <v>160</v>
      </c>
      <c r="G100" s="243" t="s">
        <v>161</v>
      </c>
      <c r="H100" s="244">
        <v>20</v>
      </c>
      <c r="I100" s="179"/>
      <c r="J100" s="245">
        <f>ROUND(I100*H100,2)</f>
        <v>0</v>
      </c>
      <c r="K100" s="92" t="s">
        <v>5</v>
      </c>
      <c r="L100" s="191"/>
      <c r="M100" s="93" t="s">
        <v>5</v>
      </c>
      <c r="N100" s="274" t="s">
        <v>36</v>
      </c>
      <c r="O100" s="192"/>
      <c r="P100" s="275">
        <f>O100*H100</f>
        <v>0</v>
      </c>
      <c r="Q100" s="275">
        <v>0</v>
      </c>
      <c r="R100" s="275">
        <f>Q100*H100</f>
        <v>0</v>
      </c>
      <c r="S100" s="275">
        <v>0</v>
      </c>
      <c r="T100" s="276">
        <f>S100*H100</f>
        <v>0</v>
      </c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247" t="s">
        <v>79</v>
      </c>
      <c r="AS100" s="190"/>
      <c r="AT100" s="247" t="s">
        <v>115</v>
      </c>
      <c r="AU100" s="247" t="s">
        <v>69</v>
      </c>
      <c r="AV100" s="190"/>
      <c r="AW100" s="190"/>
      <c r="AX100" s="190"/>
      <c r="AY100" s="247" t="s">
        <v>114</v>
      </c>
      <c r="AZ100" s="190"/>
      <c r="BA100" s="190"/>
      <c r="BB100" s="190"/>
      <c r="BC100" s="190"/>
      <c r="BD100" s="190"/>
      <c r="BE100" s="277">
        <f>IF(N100="základní",J100,0)</f>
        <v>0</v>
      </c>
      <c r="BF100" s="277">
        <f>IF(N100="snížená",J100,0)</f>
        <v>0</v>
      </c>
      <c r="BG100" s="277">
        <f>IF(N100="zákl. přenesená",J100,0)</f>
        <v>0</v>
      </c>
      <c r="BH100" s="277">
        <f>IF(N100="sníž. přenesená",J100,0)</f>
        <v>0</v>
      </c>
      <c r="BI100" s="277">
        <f>IF(N100="nulová",J100,0)</f>
        <v>0</v>
      </c>
      <c r="BJ100" s="247" t="s">
        <v>69</v>
      </c>
      <c r="BK100" s="277">
        <f>ROUND(I100*H100,2)</f>
        <v>0</v>
      </c>
      <c r="BL100" s="247" t="s">
        <v>79</v>
      </c>
      <c r="BM100" s="247" t="s">
        <v>162</v>
      </c>
      <c r="BN100" s="190"/>
      <c r="BO100" s="190"/>
      <c r="BP100" s="190"/>
      <c r="BQ100" s="190"/>
      <c r="BR100" s="190"/>
      <c r="BS100" s="190"/>
      <c r="BT100" s="190"/>
      <c r="BU100" s="190"/>
    </row>
    <row r="101" spans="1:73" s="1" customFormat="1" ht="22.5" customHeight="1">
      <c r="A101" s="190"/>
      <c r="B101" s="191"/>
      <c r="C101" s="240" t="s">
        <v>138</v>
      </c>
      <c r="D101" s="240" t="s">
        <v>115</v>
      </c>
      <c r="E101" s="241" t="s">
        <v>163</v>
      </c>
      <c r="F101" s="242" t="s">
        <v>164</v>
      </c>
      <c r="G101" s="243" t="s">
        <v>161</v>
      </c>
      <c r="H101" s="244">
        <v>2</v>
      </c>
      <c r="I101" s="179"/>
      <c r="J101" s="245">
        <f>ROUND(I101*H101,2)</f>
        <v>0</v>
      </c>
      <c r="K101" s="92" t="s">
        <v>5</v>
      </c>
      <c r="L101" s="191"/>
      <c r="M101" s="93" t="s">
        <v>5</v>
      </c>
      <c r="N101" s="274" t="s">
        <v>36</v>
      </c>
      <c r="O101" s="192"/>
      <c r="P101" s="275">
        <f>O101*H101</f>
        <v>0</v>
      </c>
      <c r="Q101" s="275">
        <v>0</v>
      </c>
      <c r="R101" s="275">
        <f>Q101*H101</f>
        <v>0</v>
      </c>
      <c r="S101" s="275">
        <v>0</v>
      </c>
      <c r="T101" s="276">
        <f>S101*H101</f>
        <v>0</v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247" t="s">
        <v>79</v>
      </c>
      <c r="AS101" s="190"/>
      <c r="AT101" s="247" t="s">
        <v>115</v>
      </c>
      <c r="AU101" s="247" t="s">
        <v>69</v>
      </c>
      <c r="AV101" s="190"/>
      <c r="AW101" s="190"/>
      <c r="AX101" s="190"/>
      <c r="AY101" s="247" t="s">
        <v>114</v>
      </c>
      <c r="AZ101" s="190"/>
      <c r="BA101" s="190"/>
      <c r="BB101" s="190"/>
      <c r="BC101" s="190"/>
      <c r="BD101" s="190"/>
      <c r="BE101" s="277">
        <f>IF(N101="základní",J101,0)</f>
        <v>0</v>
      </c>
      <c r="BF101" s="277">
        <f>IF(N101="snížená",J101,0)</f>
        <v>0</v>
      </c>
      <c r="BG101" s="277">
        <f>IF(N101="zákl. přenesená",J101,0)</f>
        <v>0</v>
      </c>
      <c r="BH101" s="277">
        <f>IF(N101="sníž. přenesená",J101,0)</f>
        <v>0</v>
      </c>
      <c r="BI101" s="277">
        <f>IF(N101="nulová",J101,0)</f>
        <v>0</v>
      </c>
      <c r="BJ101" s="247" t="s">
        <v>69</v>
      </c>
      <c r="BK101" s="277">
        <f>ROUND(I101*H101,2)</f>
        <v>0</v>
      </c>
      <c r="BL101" s="247" t="s">
        <v>79</v>
      </c>
      <c r="BM101" s="247" t="s">
        <v>165</v>
      </c>
      <c r="BN101" s="190"/>
      <c r="BO101" s="190"/>
      <c r="BP101" s="190"/>
      <c r="BQ101" s="190"/>
      <c r="BR101" s="190"/>
      <c r="BS101" s="190"/>
      <c r="BT101" s="190"/>
      <c r="BU101" s="190"/>
    </row>
    <row r="102" spans="1:73" s="1" customFormat="1" ht="22.5" customHeight="1">
      <c r="A102" s="190"/>
      <c r="B102" s="191"/>
      <c r="C102" s="240" t="s">
        <v>10</v>
      </c>
      <c r="D102" s="240" t="s">
        <v>115</v>
      </c>
      <c r="E102" s="241" t="s">
        <v>166</v>
      </c>
      <c r="F102" s="242" t="s">
        <v>167</v>
      </c>
      <c r="G102" s="243" t="s">
        <v>161</v>
      </c>
      <c r="H102" s="244">
        <v>1</v>
      </c>
      <c r="I102" s="179"/>
      <c r="J102" s="245">
        <f>ROUND(I102*H102,2)</f>
        <v>0</v>
      </c>
      <c r="K102" s="92" t="s">
        <v>5</v>
      </c>
      <c r="L102" s="191"/>
      <c r="M102" s="93" t="s">
        <v>5</v>
      </c>
      <c r="N102" s="274" t="s">
        <v>36</v>
      </c>
      <c r="O102" s="192"/>
      <c r="P102" s="275">
        <f>O102*H102</f>
        <v>0</v>
      </c>
      <c r="Q102" s="275">
        <v>0</v>
      </c>
      <c r="R102" s="275">
        <f>Q102*H102</f>
        <v>0</v>
      </c>
      <c r="S102" s="275">
        <v>0</v>
      </c>
      <c r="T102" s="276">
        <f>S102*H102</f>
        <v>0</v>
      </c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247" t="s">
        <v>79</v>
      </c>
      <c r="AS102" s="190"/>
      <c r="AT102" s="247" t="s">
        <v>115</v>
      </c>
      <c r="AU102" s="247" t="s">
        <v>69</v>
      </c>
      <c r="AV102" s="190"/>
      <c r="AW102" s="190"/>
      <c r="AX102" s="190"/>
      <c r="AY102" s="247" t="s">
        <v>114</v>
      </c>
      <c r="AZ102" s="190"/>
      <c r="BA102" s="190"/>
      <c r="BB102" s="190"/>
      <c r="BC102" s="190"/>
      <c r="BD102" s="190"/>
      <c r="BE102" s="277">
        <f>IF(N102="základní",J102,0)</f>
        <v>0</v>
      </c>
      <c r="BF102" s="277">
        <f>IF(N102="snížená",J102,0)</f>
        <v>0</v>
      </c>
      <c r="BG102" s="277">
        <f>IF(N102="zákl. přenesená",J102,0)</f>
        <v>0</v>
      </c>
      <c r="BH102" s="277">
        <f>IF(N102="sníž. přenesená",J102,0)</f>
        <v>0</v>
      </c>
      <c r="BI102" s="277">
        <f>IF(N102="nulová",J102,0)</f>
        <v>0</v>
      </c>
      <c r="BJ102" s="247" t="s">
        <v>69</v>
      </c>
      <c r="BK102" s="277">
        <f>ROUND(I102*H102,2)</f>
        <v>0</v>
      </c>
      <c r="BL102" s="247" t="s">
        <v>79</v>
      </c>
      <c r="BM102" s="247" t="s">
        <v>168</v>
      </c>
      <c r="BN102" s="190"/>
      <c r="BO102" s="190"/>
      <c r="BP102" s="190"/>
      <c r="BQ102" s="190"/>
      <c r="BR102" s="190"/>
      <c r="BS102" s="190"/>
      <c r="BT102" s="190"/>
      <c r="BU102" s="190"/>
    </row>
    <row r="103" spans="1:73" s="1" customFormat="1" ht="22.5" customHeight="1">
      <c r="A103" s="190"/>
      <c r="B103" s="191"/>
      <c r="C103" s="240" t="s">
        <v>141</v>
      </c>
      <c r="D103" s="240" t="s">
        <v>115</v>
      </c>
      <c r="E103" s="241" t="s">
        <v>169</v>
      </c>
      <c r="F103" s="242" t="s">
        <v>170</v>
      </c>
      <c r="G103" s="243" t="s">
        <v>118</v>
      </c>
      <c r="H103" s="244">
        <v>1</v>
      </c>
      <c r="I103" s="179"/>
      <c r="J103" s="245">
        <f>ROUND(I103*H103,2)</f>
        <v>0</v>
      </c>
      <c r="K103" s="92" t="s">
        <v>5</v>
      </c>
      <c r="L103" s="191"/>
      <c r="M103" s="93" t="s">
        <v>5</v>
      </c>
      <c r="N103" s="274" t="s">
        <v>36</v>
      </c>
      <c r="O103" s="192"/>
      <c r="P103" s="275">
        <f>O103*H103</f>
        <v>0</v>
      </c>
      <c r="Q103" s="275">
        <v>0</v>
      </c>
      <c r="R103" s="275">
        <f>Q103*H103</f>
        <v>0</v>
      </c>
      <c r="S103" s="275">
        <v>0</v>
      </c>
      <c r="T103" s="276">
        <f>S103*H103</f>
        <v>0</v>
      </c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247" t="s">
        <v>79</v>
      </c>
      <c r="AS103" s="190"/>
      <c r="AT103" s="247" t="s">
        <v>115</v>
      </c>
      <c r="AU103" s="247" t="s">
        <v>69</v>
      </c>
      <c r="AV103" s="190"/>
      <c r="AW103" s="190"/>
      <c r="AX103" s="190"/>
      <c r="AY103" s="247" t="s">
        <v>114</v>
      </c>
      <c r="AZ103" s="190"/>
      <c r="BA103" s="190"/>
      <c r="BB103" s="190"/>
      <c r="BC103" s="190"/>
      <c r="BD103" s="190"/>
      <c r="BE103" s="277">
        <f>IF(N103="základní",J103,0)</f>
        <v>0</v>
      </c>
      <c r="BF103" s="277">
        <f>IF(N103="snížená",J103,0)</f>
        <v>0</v>
      </c>
      <c r="BG103" s="277">
        <f>IF(N103="zákl. přenesená",J103,0)</f>
        <v>0</v>
      </c>
      <c r="BH103" s="277">
        <f>IF(N103="sníž. přenesená",J103,0)</f>
        <v>0</v>
      </c>
      <c r="BI103" s="277">
        <f>IF(N103="nulová",J103,0)</f>
        <v>0</v>
      </c>
      <c r="BJ103" s="247" t="s">
        <v>69</v>
      </c>
      <c r="BK103" s="277">
        <f>ROUND(I103*H103,2)</f>
        <v>0</v>
      </c>
      <c r="BL103" s="247" t="s">
        <v>79</v>
      </c>
      <c r="BM103" s="247" t="s">
        <v>171</v>
      </c>
      <c r="BN103" s="190"/>
      <c r="BO103" s="190"/>
      <c r="BP103" s="190"/>
      <c r="BQ103" s="190"/>
      <c r="BR103" s="190"/>
      <c r="BS103" s="190"/>
      <c r="BT103" s="190"/>
      <c r="BU103" s="190"/>
    </row>
    <row r="104" spans="1:73" s="1" customFormat="1" ht="22.5" customHeight="1">
      <c r="A104" s="190"/>
      <c r="B104" s="191"/>
      <c r="C104" s="240" t="s">
        <v>172</v>
      </c>
      <c r="D104" s="240" t="s">
        <v>115</v>
      </c>
      <c r="E104" s="241" t="s">
        <v>173</v>
      </c>
      <c r="F104" s="242" t="s">
        <v>174</v>
      </c>
      <c r="G104" s="243" t="s">
        <v>118</v>
      </c>
      <c r="H104" s="244">
        <v>1</v>
      </c>
      <c r="I104" s="179"/>
      <c r="J104" s="245">
        <f>ROUND(I104*H104,2)</f>
        <v>0</v>
      </c>
      <c r="K104" s="92" t="s">
        <v>5</v>
      </c>
      <c r="L104" s="191"/>
      <c r="M104" s="93" t="s">
        <v>5</v>
      </c>
      <c r="N104" s="274" t="s">
        <v>36</v>
      </c>
      <c r="O104" s="192"/>
      <c r="P104" s="275">
        <f>O104*H104</f>
        <v>0</v>
      </c>
      <c r="Q104" s="275">
        <v>0</v>
      </c>
      <c r="R104" s="275">
        <f>Q104*H104</f>
        <v>0</v>
      </c>
      <c r="S104" s="275">
        <v>0</v>
      </c>
      <c r="T104" s="276">
        <f>S104*H104</f>
        <v>0</v>
      </c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247" t="s">
        <v>79</v>
      </c>
      <c r="AS104" s="190"/>
      <c r="AT104" s="247" t="s">
        <v>115</v>
      </c>
      <c r="AU104" s="247" t="s">
        <v>69</v>
      </c>
      <c r="AV104" s="190"/>
      <c r="AW104" s="190"/>
      <c r="AX104" s="190"/>
      <c r="AY104" s="247" t="s">
        <v>114</v>
      </c>
      <c r="AZ104" s="190"/>
      <c r="BA104" s="190"/>
      <c r="BB104" s="190"/>
      <c r="BC104" s="190"/>
      <c r="BD104" s="190"/>
      <c r="BE104" s="277">
        <f>IF(N104="základní",J104,0)</f>
        <v>0</v>
      </c>
      <c r="BF104" s="277">
        <f>IF(N104="snížená",J104,0)</f>
        <v>0</v>
      </c>
      <c r="BG104" s="277">
        <f>IF(N104="zákl. přenesená",J104,0)</f>
        <v>0</v>
      </c>
      <c r="BH104" s="277">
        <f>IF(N104="sníž. přenesená",J104,0)</f>
        <v>0</v>
      </c>
      <c r="BI104" s="277">
        <f>IF(N104="nulová",J104,0)</f>
        <v>0</v>
      </c>
      <c r="BJ104" s="247" t="s">
        <v>69</v>
      </c>
      <c r="BK104" s="277">
        <f>ROUND(I104*H104,2)</f>
        <v>0</v>
      </c>
      <c r="BL104" s="247" t="s">
        <v>79</v>
      </c>
      <c r="BM104" s="247" t="s">
        <v>175</v>
      </c>
      <c r="BN104" s="190"/>
      <c r="BO104" s="190"/>
      <c r="BP104" s="190"/>
      <c r="BQ104" s="190"/>
      <c r="BR104" s="190"/>
      <c r="BS104" s="190"/>
      <c r="BT104" s="190"/>
      <c r="BU104" s="190"/>
    </row>
    <row r="105" spans="1:73" s="9" customFormat="1" ht="36.75" customHeight="1">
      <c r="A105" s="235"/>
      <c r="B105" s="236"/>
      <c r="C105" s="235"/>
      <c r="D105" s="237" t="s">
        <v>63</v>
      </c>
      <c r="E105" s="238" t="s">
        <v>176</v>
      </c>
      <c r="F105" s="238" t="s">
        <v>177</v>
      </c>
      <c r="G105" s="235"/>
      <c r="H105" s="235"/>
      <c r="I105" s="235"/>
      <c r="J105" s="239">
        <f>BK105</f>
        <v>0</v>
      </c>
      <c r="K105" s="235"/>
      <c r="L105" s="236"/>
      <c r="M105" s="267"/>
      <c r="N105" s="268"/>
      <c r="O105" s="268"/>
      <c r="P105" s="269">
        <f>P106</f>
        <v>0</v>
      </c>
      <c r="Q105" s="268"/>
      <c r="R105" s="269">
        <f>R106</f>
        <v>0</v>
      </c>
      <c r="S105" s="268"/>
      <c r="T105" s="270">
        <f>T106</f>
        <v>0</v>
      </c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71" t="s">
        <v>79</v>
      </c>
      <c r="AS105" s="235"/>
      <c r="AT105" s="272" t="s">
        <v>63</v>
      </c>
      <c r="AU105" s="272" t="s">
        <v>64</v>
      </c>
      <c r="AV105" s="235"/>
      <c r="AW105" s="235"/>
      <c r="AX105" s="235"/>
      <c r="AY105" s="271" t="s">
        <v>114</v>
      </c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73">
        <f>BK106</f>
        <v>0</v>
      </c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</row>
    <row r="106" spans="1:73" s="1" customFormat="1" ht="22.5" customHeight="1">
      <c r="A106" s="190"/>
      <c r="B106" s="191"/>
      <c r="C106" s="240" t="s">
        <v>142</v>
      </c>
      <c r="D106" s="240" t="s">
        <v>115</v>
      </c>
      <c r="E106" s="241" t="s">
        <v>176</v>
      </c>
      <c r="F106" s="242" t="s">
        <v>178</v>
      </c>
      <c r="G106" s="243" t="s">
        <v>118</v>
      </c>
      <c r="H106" s="244">
        <v>13</v>
      </c>
      <c r="I106" s="179"/>
      <c r="J106" s="245">
        <f>ROUND(I106*H106,2)</f>
        <v>0</v>
      </c>
      <c r="K106" s="92" t="s">
        <v>5</v>
      </c>
      <c r="L106" s="191"/>
      <c r="M106" s="93" t="s">
        <v>5</v>
      </c>
      <c r="N106" s="278" t="s">
        <v>36</v>
      </c>
      <c r="O106" s="279"/>
      <c r="P106" s="280">
        <f>O106*H106</f>
        <v>0</v>
      </c>
      <c r="Q106" s="280">
        <v>0</v>
      </c>
      <c r="R106" s="280">
        <f>Q106*H106</f>
        <v>0</v>
      </c>
      <c r="S106" s="280">
        <v>0</v>
      </c>
      <c r="T106" s="281">
        <f>S106*H106</f>
        <v>0</v>
      </c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247" t="s">
        <v>79</v>
      </c>
      <c r="AS106" s="190"/>
      <c r="AT106" s="247" t="s">
        <v>115</v>
      </c>
      <c r="AU106" s="247" t="s">
        <v>69</v>
      </c>
      <c r="AV106" s="190"/>
      <c r="AW106" s="190"/>
      <c r="AX106" s="190"/>
      <c r="AY106" s="247" t="s">
        <v>114</v>
      </c>
      <c r="AZ106" s="190"/>
      <c r="BA106" s="190"/>
      <c r="BB106" s="190"/>
      <c r="BC106" s="190"/>
      <c r="BD106" s="190"/>
      <c r="BE106" s="277">
        <f>IF(N106="základní",J106,0)</f>
        <v>0</v>
      </c>
      <c r="BF106" s="277">
        <f>IF(N106="snížená",J106,0)</f>
        <v>0</v>
      </c>
      <c r="BG106" s="277">
        <f>IF(N106="zákl. přenesená",J106,0)</f>
        <v>0</v>
      </c>
      <c r="BH106" s="277">
        <f>IF(N106="sníž. přenesená",J106,0)</f>
        <v>0</v>
      </c>
      <c r="BI106" s="277">
        <f>IF(N106="nulová",J106,0)</f>
        <v>0</v>
      </c>
      <c r="BJ106" s="247" t="s">
        <v>69</v>
      </c>
      <c r="BK106" s="277">
        <f>ROUND(I106*H106,2)</f>
        <v>0</v>
      </c>
      <c r="BL106" s="247" t="s">
        <v>79</v>
      </c>
      <c r="BM106" s="247" t="s">
        <v>179</v>
      </c>
      <c r="BN106" s="190"/>
      <c r="BO106" s="190"/>
      <c r="BP106" s="190"/>
      <c r="BQ106" s="190"/>
      <c r="BR106" s="190"/>
      <c r="BS106" s="190"/>
      <c r="BT106" s="190"/>
      <c r="BU106" s="190"/>
    </row>
    <row r="107" spans="1:73" s="1" customFormat="1" ht="6.75" customHeight="1">
      <c r="A107" s="190"/>
      <c r="B107" s="211"/>
      <c r="C107" s="212"/>
      <c r="D107" s="212"/>
      <c r="E107" s="212"/>
      <c r="F107" s="212"/>
      <c r="G107" s="212"/>
      <c r="H107" s="212"/>
      <c r="I107" s="212"/>
      <c r="J107" s="212"/>
      <c r="K107" s="212"/>
      <c r="L107" s="191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</row>
  </sheetData>
  <sheetProtection password="D35C" sheet="1" objects="1" scenarios="1" formatCells="0" selectLockedCells="1"/>
  <autoFilter ref="C78:K106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0"/>
  <sheetViews>
    <sheetView showGridLines="0" tabSelected="1" zoomScalePageLayoutView="0" workbookViewId="0" topLeftCell="A1">
      <pane ySplit="1" topLeftCell="A84" activePane="bottomLeft" state="frozen"/>
      <selection pane="topLeft" activeCell="AN8" sqref="AN8"/>
      <selection pane="bottomLeft" activeCell="AN8" sqref="AN8"/>
    </sheetView>
  </sheetViews>
  <sheetFormatPr defaultColWidth="8.66015625" defaultRowHeight="13.5"/>
  <cols>
    <col min="1" max="1" width="8.16015625" style="183" customWidth="1"/>
    <col min="2" max="2" width="1.66796875" style="183" customWidth="1"/>
    <col min="3" max="4" width="4.16015625" style="183" customWidth="1"/>
    <col min="5" max="5" width="17.16015625" style="183" customWidth="1"/>
    <col min="6" max="6" width="92.16015625" style="183" customWidth="1"/>
    <col min="7" max="7" width="8.66015625" style="183" customWidth="1"/>
    <col min="8" max="8" width="11.16015625" style="183" customWidth="1"/>
    <col min="9" max="9" width="12.66015625" style="183" customWidth="1"/>
    <col min="10" max="10" width="23.5" style="183" customWidth="1"/>
    <col min="11" max="11" width="15.5" style="183" hidden="1" customWidth="1"/>
    <col min="12" max="12" width="8.66015625" style="183" customWidth="1"/>
    <col min="13" max="18" width="9.16015625" style="183" hidden="1" customWidth="1"/>
    <col min="19" max="19" width="8.16015625" style="183" hidden="1" customWidth="1"/>
    <col min="20" max="20" width="29.66015625" style="183" hidden="1" customWidth="1"/>
    <col min="21" max="21" width="16.16015625" style="183" hidden="1" customWidth="1"/>
    <col min="22" max="22" width="12.16015625" style="183" customWidth="1"/>
    <col min="23" max="23" width="16.16015625" style="183" customWidth="1"/>
    <col min="24" max="24" width="12.16015625" style="183" customWidth="1"/>
    <col min="25" max="25" width="15" style="183" customWidth="1"/>
    <col min="26" max="26" width="11" style="183" customWidth="1"/>
    <col min="27" max="27" width="15" style="183" customWidth="1"/>
    <col min="28" max="28" width="16.16015625" style="183" customWidth="1"/>
    <col min="29" max="29" width="11" style="183" customWidth="1"/>
    <col min="30" max="30" width="15" style="183" customWidth="1"/>
    <col min="31" max="31" width="16.16015625" style="183" customWidth="1"/>
    <col min="32" max="43" width="8.66015625" style="183" customWidth="1"/>
    <col min="44" max="65" width="9.16015625" style="183" hidden="1" customWidth="1"/>
    <col min="66" max="72" width="8.66015625" style="183" customWidth="1"/>
  </cols>
  <sheetData>
    <row r="1" spans="1:70" ht="21.75" customHeight="1">
      <c r="A1" s="181"/>
      <c r="B1" s="13"/>
      <c r="C1" s="13"/>
      <c r="D1" s="14" t="s">
        <v>1</v>
      </c>
      <c r="E1" s="13"/>
      <c r="F1" s="182" t="s">
        <v>82</v>
      </c>
      <c r="G1" s="342" t="s">
        <v>83</v>
      </c>
      <c r="H1" s="342"/>
      <c r="I1" s="13"/>
      <c r="J1" s="182" t="s">
        <v>84</v>
      </c>
      <c r="K1" s="14" t="s">
        <v>85</v>
      </c>
      <c r="L1" s="182" t="s">
        <v>86</v>
      </c>
      <c r="M1" s="182"/>
      <c r="N1" s="182"/>
      <c r="O1" s="182"/>
      <c r="P1" s="182"/>
      <c r="Q1" s="182"/>
      <c r="R1" s="182"/>
      <c r="S1" s="182"/>
      <c r="T1" s="182"/>
      <c r="U1" s="246"/>
      <c r="V1" s="246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</row>
    <row r="2" spans="3:46" ht="36.7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47" t="s">
        <v>75</v>
      </c>
    </row>
    <row r="3" spans="2:46" ht="6.75" customHeight="1">
      <c r="B3" s="184"/>
      <c r="C3" s="185"/>
      <c r="D3" s="185"/>
      <c r="E3" s="185"/>
      <c r="F3" s="185"/>
      <c r="G3" s="185"/>
      <c r="H3" s="185"/>
      <c r="I3" s="185"/>
      <c r="J3" s="185"/>
      <c r="K3" s="248"/>
      <c r="AT3" s="247" t="s">
        <v>73</v>
      </c>
    </row>
    <row r="4" spans="2:46" ht="36.75" customHeight="1">
      <c r="B4" s="186"/>
      <c r="C4" s="187"/>
      <c r="D4" s="188" t="s">
        <v>87</v>
      </c>
      <c r="E4" s="187"/>
      <c r="F4" s="187"/>
      <c r="G4" s="187"/>
      <c r="H4" s="187"/>
      <c r="I4" s="187"/>
      <c r="J4" s="187"/>
      <c r="K4" s="249"/>
      <c r="M4" s="250" t="s">
        <v>12</v>
      </c>
      <c r="AT4" s="247" t="s">
        <v>6</v>
      </c>
    </row>
    <row r="5" spans="2:11" ht="6.75" customHeight="1">
      <c r="B5" s="186"/>
      <c r="C5" s="187"/>
      <c r="D5" s="187"/>
      <c r="E5" s="187"/>
      <c r="F5" s="187"/>
      <c r="G5" s="187"/>
      <c r="H5" s="187"/>
      <c r="I5" s="187"/>
      <c r="J5" s="187"/>
      <c r="K5" s="249"/>
    </row>
    <row r="6" spans="2:11" ht="15">
      <c r="B6" s="186"/>
      <c r="C6" s="187"/>
      <c r="D6" s="189" t="s">
        <v>17</v>
      </c>
      <c r="E6" s="187"/>
      <c r="F6" s="187"/>
      <c r="G6" s="187"/>
      <c r="H6" s="187"/>
      <c r="I6" s="187"/>
      <c r="J6" s="187"/>
      <c r="K6" s="249"/>
    </row>
    <row r="7" spans="2:11" ht="22.5" customHeight="1">
      <c r="B7" s="186"/>
      <c r="C7" s="187"/>
      <c r="D7" s="187"/>
      <c r="E7" s="345" t="str">
        <f>'Rekapitulace stavby'!K6</f>
        <v>VYBAVENÍ  INTERIÉRU  DÁMSKÝCH  ŠATEN  A  PŘILEHLÝCH  PROSTOR - Hlavní budova Klicperova divadla, Dlouhá 99/9, 500 03 Hradec Králové</v>
      </c>
      <c r="F7" s="346"/>
      <c r="G7" s="346"/>
      <c r="H7" s="346"/>
      <c r="I7" s="187"/>
      <c r="J7" s="187"/>
      <c r="K7" s="249"/>
    </row>
    <row r="8" spans="1:72" s="1" customFormat="1" ht="15">
      <c r="A8" s="190"/>
      <c r="B8" s="191"/>
      <c r="C8" s="192"/>
      <c r="D8" s="189" t="s">
        <v>88</v>
      </c>
      <c r="E8" s="192"/>
      <c r="F8" s="192"/>
      <c r="G8" s="192"/>
      <c r="H8" s="192"/>
      <c r="I8" s="192"/>
      <c r="J8" s="192"/>
      <c r="K8" s="251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</row>
    <row r="9" spans="1:72" s="1" customFormat="1" ht="36.75" customHeight="1">
      <c r="A9" s="190"/>
      <c r="B9" s="191"/>
      <c r="C9" s="192"/>
      <c r="D9" s="192"/>
      <c r="E9" s="347" t="s">
        <v>180</v>
      </c>
      <c r="F9" s="348"/>
      <c r="G9" s="348"/>
      <c r="H9" s="348"/>
      <c r="I9" s="192"/>
      <c r="J9" s="192"/>
      <c r="K9" s="251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</row>
    <row r="10" spans="1:72" s="1" customFormat="1" ht="13.5">
      <c r="A10" s="190"/>
      <c r="B10" s="191"/>
      <c r="C10" s="192"/>
      <c r="D10" s="192"/>
      <c r="E10" s="192"/>
      <c r="F10" s="192"/>
      <c r="G10" s="192"/>
      <c r="H10" s="192"/>
      <c r="I10" s="192"/>
      <c r="J10" s="192"/>
      <c r="K10" s="251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</row>
    <row r="11" spans="1:72" s="1" customFormat="1" ht="14.25" customHeight="1">
      <c r="A11" s="190"/>
      <c r="B11" s="191"/>
      <c r="C11" s="192"/>
      <c r="D11" s="189" t="s">
        <v>18</v>
      </c>
      <c r="E11" s="192"/>
      <c r="F11" s="193" t="s">
        <v>5</v>
      </c>
      <c r="G11" s="192"/>
      <c r="H11" s="192"/>
      <c r="I11" s="189" t="s">
        <v>19</v>
      </c>
      <c r="J11" s="193" t="s">
        <v>5</v>
      </c>
      <c r="K11" s="251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</row>
    <row r="12" spans="1:72" s="1" customFormat="1" ht="14.25" customHeight="1">
      <c r="A12" s="190"/>
      <c r="B12" s="191"/>
      <c r="C12" s="192"/>
      <c r="D12" s="189" t="s">
        <v>20</v>
      </c>
      <c r="E12" s="192"/>
      <c r="F12" s="193" t="s">
        <v>21</v>
      </c>
      <c r="G12" s="192"/>
      <c r="H12" s="192"/>
      <c r="I12" s="189" t="s">
        <v>22</v>
      </c>
      <c r="J12" s="194">
        <f>'Rekapitulace stavby'!AN8</f>
        <v>42880</v>
      </c>
      <c r="K12" s="251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</row>
    <row r="13" spans="1:72" s="1" customFormat="1" ht="10.5" customHeight="1">
      <c r="A13" s="190"/>
      <c r="B13" s="191"/>
      <c r="C13" s="192"/>
      <c r="D13" s="192"/>
      <c r="E13" s="192"/>
      <c r="F13" s="192"/>
      <c r="G13" s="192"/>
      <c r="H13" s="192"/>
      <c r="I13" s="192"/>
      <c r="J13" s="192"/>
      <c r="K13" s="251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</row>
    <row r="14" spans="1:72" s="1" customFormat="1" ht="14.25" customHeight="1">
      <c r="A14" s="190"/>
      <c r="B14" s="191"/>
      <c r="C14" s="192"/>
      <c r="D14" s="189" t="s">
        <v>23</v>
      </c>
      <c r="E14" s="192"/>
      <c r="F14" s="192"/>
      <c r="G14" s="192"/>
      <c r="H14" s="192"/>
      <c r="I14" s="189" t="s">
        <v>24</v>
      </c>
      <c r="J14" s="193" t="s">
        <v>5</v>
      </c>
      <c r="K14" s="251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</row>
    <row r="15" spans="1:72" s="1" customFormat="1" ht="18" customHeight="1">
      <c r="A15" s="190"/>
      <c r="B15" s="191"/>
      <c r="C15" s="192"/>
      <c r="D15" s="192"/>
      <c r="E15" s="193" t="s">
        <v>626</v>
      </c>
      <c r="F15" s="192"/>
      <c r="G15" s="192"/>
      <c r="H15" s="192"/>
      <c r="I15" s="189" t="s">
        <v>25</v>
      </c>
      <c r="J15" s="193" t="s">
        <v>5</v>
      </c>
      <c r="K15" s="251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</row>
    <row r="16" spans="1:72" s="1" customFormat="1" ht="6.75" customHeight="1">
      <c r="A16" s="190"/>
      <c r="B16" s="191"/>
      <c r="C16" s="192"/>
      <c r="D16" s="192"/>
      <c r="E16" s="192"/>
      <c r="F16" s="192"/>
      <c r="G16" s="192"/>
      <c r="H16" s="192"/>
      <c r="I16" s="192"/>
      <c r="J16" s="192"/>
      <c r="K16" s="251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</row>
    <row r="17" spans="1:72" s="1" customFormat="1" ht="14.25" customHeight="1">
      <c r="A17" s="190"/>
      <c r="B17" s="191"/>
      <c r="C17" s="192"/>
      <c r="D17" s="189" t="s">
        <v>26</v>
      </c>
      <c r="E17" s="192"/>
      <c r="F17" s="192"/>
      <c r="G17" s="192"/>
      <c r="H17" s="192"/>
      <c r="I17" s="189" t="s">
        <v>24</v>
      </c>
      <c r="J17" s="193" t="str">
        <f>IF('Rekapitulace stavby'!AN13="Vyplň údaj","",IF('Rekapitulace stavby'!AN13="","",'Rekapitulace stavby'!AN13))</f>
        <v>Vyplň údaje</v>
      </c>
      <c r="K17" s="251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</row>
    <row r="18" spans="1:72" s="1" customFormat="1" ht="18" customHeight="1">
      <c r="A18" s="190"/>
      <c r="B18" s="191"/>
      <c r="C18" s="192"/>
      <c r="D18" s="192"/>
      <c r="E18" s="193" t="str">
        <f>IF('Rekapitulace stavby'!E14="Vyplň údaj","",IF('Rekapitulace stavby'!E14="","",'Rekapitulace stavby'!E14))</f>
        <v>Vyplň údaje</v>
      </c>
      <c r="F18" s="192"/>
      <c r="G18" s="192"/>
      <c r="H18" s="192"/>
      <c r="I18" s="189" t="s">
        <v>25</v>
      </c>
      <c r="J18" s="193" t="str">
        <f>IF('Rekapitulace stavby'!AN14="Vyplň údaj","",IF('Rekapitulace stavby'!AN14="","",'Rekapitulace stavby'!AN14))</f>
        <v>Vyplň údaje</v>
      </c>
      <c r="K18" s="251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</row>
    <row r="19" spans="1:72" s="1" customFormat="1" ht="6.75" customHeight="1">
      <c r="A19" s="190"/>
      <c r="B19" s="191"/>
      <c r="C19" s="192"/>
      <c r="D19" s="192"/>
      <c r="E19" s="192"/>
      <c r="F19" s="192"/>
      <c r="G19" s="192"/>
      <c r="H19" s="192"/>
      <c r="I19" s="192"/>
      <c r="J19" s="192"/>
      <c r="K19" s="251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</row>
    <row r="20" spans="1:72" s="1" customFormat="1" ht="14.25" customHeight="1">
      <c r="A20" s="190"/>
      <c r="B20" s="191"/>
      <c r="C20" s="192"/>
      <c r="D20" s="189" t="s">
        <v>27</v>
      </c>
      <c r="E20" s="192"/>
      <c r="F20" s="192"/>
      <c r="G20" s="192"/>
      <c r="H20" s="192"/>
      <c r="I20" s="189" t="s">
        <v>24</v>
      </c>
      <c r="J20" s="193">
        <f>IF('Rekapitulace stavby'!AN16="","",'Rekapitulace stavby'!AN16)</f>
      </c>
      <c r="K20" s="251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</row>
    <row r="21" spans="1:72" s="1" customFormat="1" ht="18" customHeight="1">
      <c r="A21" s="190"/>
      <c r="B21" s="191"/>
      <c r="C21" s="192"/>
      <c r="D21" s="192"/>
      <c r="E21" s="193" t="str">
        <f>IF('Rekapitulace stavby'!E17="","",'Rekapitulace stavby'!E17)</f>
        <v> </v>
      </c>
      <c r="F21" s="192"/>
      <c r="G21" s="192"/>
      <c r="H21" s="192"/>
      <c r="I21" s="189" t="s">
        <v>25</v>
      </c>
      <c r="J21" s="193">
        <f>IF('Rekapitulace stavby'!AN17="","",'Rekapitulace stavby'!AN17)</f>
      </c>
      <c r="K21" s="251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</row>
    <row r="22" spans="1:72" s="1" customFormat="1" ht="6.75" customHeight="1">
      <c r="A22" s="190"/>
      <c r="B22" s="191"/>
      <c r="C22" s="192"/>
      <c r="D22" s="192"/>
      <c r="E22" s="192"/>
      <c r="F22" s="192"/>
      <c r="G22" s="192"/>
      <c r="H22" s="192"/>
      <c r="I22" s="192"/>
      <c r="J22" s="192"/>
      <c r="K22" s="251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</row>
    <row r="23" spans="1:72" s="1" customFormat="1" ht="14.25" customHeight="1">
      <c r="A23" s="190"/>
      <c r="B23" s="191"/>
      <c r="C23" s="192"/>
      <c r="D23" s="189" t="s">
        <v>30</v>
      </c>
      <c r="E23" s="192"/>
      <c r="F23" s="192"/>
      <c r="G23" s="192"/>
      <c r="H23" s="192"/>
      <c r="I23" s="192"/>
      <c r="J23" s="192"/>
      <c r="K23" s="251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</row>
    <row r="24" spans="1:72" s="6" customFormat="1" ht="399.75" customHeight="1">
      <c r="A24" s="195"/>
      <c r="B24" s="196"/>
      <c r="C24" s="197"/>
      <c r="D24" s="197"/>
      <c r="E24" s="349" t="s">
        <v>181</v>
      </c>
      <c r="F24" s="349"/>
      <c r="G24" s="349"/>
      <c r="H24" s="349"/>
      <c r="I24" s="197"/>
      <c r="J24" s="197"/>
      <c r="K24" s="252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</row>
    <row r="25" spans="1:72" s="1" customFormat="1" ht="6.75" customHeight="1">
      <c r="A25" s="190"/>
      <c r="B25" s="191"/>
      <c r="C25" s="192"/>
      <c r="D25" s="192"/>
      <c r="E25" s="192"/>
      <c r="F25" s="192"/>
      <c r="G25" s="192"/>
      <c r="H25" s="192"/>
      <c r="I25" s="192"/>
      <c r="J25" s="192"/>
      <c r="K25" s="251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</row>
    <row r="26" spans="1:72" s="1" customFormat="1" ht="6.75" customHeight="1">
      <c r="A26" s="190"/>
      <c r="B26" s="191"/>
      <c r="C26" s="192"/>
      <c r="D26" s="198"/>
      <c r="E26" s="198"/>
      <c r="F26" s="198"/>
      <c r="G26" s="198"/>
      <c r="H26" s="198"/>
      <c r="I26" s="198"/>
      <c r="J26" s="198"/>
      <c r="K26" s="253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</row>
    <row r="27" spans="1:72" s="1" customFormat="1" ht="24.75" customHeight="1">
      <c r="A27" s="190"/>
      <c r="B27" s="191"/>
      <c r="C27" s="192"/>
      <c r="D27" s="199" t="s">
        <v>31</v>
      </c>
      <c r="E27" s="192"/>
      <c r="F27" s="192"/>
      <c r="G27" s="192"/>
      <c r="H27" s="192"/>
      <c r="I27" s="192"/>
      <c r="J27" s="200">
        <f>ROUND(J79,2)</f>
        <v>0</v>
      </c>
      <c r="K27" s="251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</row>
    <row r="28" spans="1:72" s="1" customFormat="1" ht="6.75" customHeight="1">
      <c r="A28" s="190"/>
      <c r="B28" s="191"/>
      <c r="C28" s="192"/>
      <c r="D28" s="198"/>
      <c r="E28" s="198"/>
      <c r="F28" s="198"/>
      <c r="G28" s="198"/>
      <c r="H28" s="198"/>
      <c r="I28" s="198"/>
      <c r="J28" s="198"/>
      <c r="K28" s="253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</row>
    <row r="29" spans="1:72" s="1" customFormat="1" ht="14.25" customHeight="1">
      <c r="A29" s="190"/>
      <c r="B29" s="191"/>
      <c r="C29" s="192"/>
      <c r="D29" s="192"/>
      <c r="E29" s="192"/>
      <c r="F29" s="201" t="s">
        <v>33</v>
      </c>
      <c r="G29" s="192"/>
      <c r="H29" s="192"/>
      <c r="I29" s="201" t="s">
        <v>32</v>
      </c>
      <c r="J29" s="201" t="s">
        <v>34</v>
      </c>
      <c r="K29" s="251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</row>
    <row r="30" spans="1:72" s="1" customFormat="1" ht="14.25" customHeight="1">
      <c r="A30" s="190"/>
      <c r="B30" s="191"/>
      <c r="C30" s="192"/>
      <c r="D30" s="202" t="s">
        <v>35</v>
      </c>
      <c r="E30" s="202" t="s">
        <v>36</v>
      </c>
      <c r="F30" s="203">
        <f>ROUND(SUM(BE79:BE99),2)</f>
        <v>0</v>
      </c>
      <c r="G30" s="192"/>
      <c r="H30" s="192"/>
      <c r="I30" s="204">
        <v>0.21</v>
      </c>
      <c r="J30" s="203">
        <f>ROUND(ROUND((SUM(BE79:BE99)),2)*I30,2)</f>
        <v>0</v>
      </c>
      <c r="K30" s="251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</row>
    <row r="31" spans="1:72" s="1" customFormat="1" ht="14.25" customHeight="1">
      <c r="A31" s="190"/>
      <c r="B31" s="191"/>
      <c r="C31" s="192"/>
      <c r="D31" s="192"/>
      <c r="E31" s="202" t="s">
        <v>37</v>
      </c>
      <c r="F31" s="203">
        <f>ROUND(SUM(BF79:BF99),2)</f>
        <v>0</v>
      </c>
      <c r="G31" s="192"/>
      <c r="H31" s="192"/>
      <c r="I31" s="204">
        <v>0.15</v>
      </c>
      <c r="J31" s="203">
        <f>ROUND(ROUND((SUM(BF79:BF99)),2)*I31,2)</f>
        <v>0</v>
      </c>
      <c r="K31" s="251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</row>
    <row r="32" spans="1:72" s="1" customFormat="1" ht="14.25" customHeight="1" hidden="1">
      <c r="A32" s="190"/>
      <c r="B32" s="191"/>
      <c r="C32" s="192"/>
      <c r="D32" s="192"/>
      <c r="E32" s="202" t="s">
        <v>38</v>
      </c>
      <c r="F32" s="203">
        <f>ROUND(SUM(BG79:BG99),2)</f>
        <v>0</v>
      </c>
      <c r="G32" s="192"/>
      <c r="H32" s="192"/>
      <c r="I32" s="204">
        <v>0.21</v>
      </c>
      <c r="J32" s="203">
        <v>0</v>
      </c>
      <c r="K32" s="251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</row>
    <row r="33" spans="1:72" s="1" customFormat="1" ht="14.25" customHeight="1" hidden="1">
      <c r="A33" s="190"/>
      <c r="B33" s="191"/>
      <c r="C33" s="192"/>
      <c r="D33" s="192"/>
      <c r="E33" s="202" t="s">
        <v>39</v>
      </c>
      <c r="F33" s="203">
        <f>ROUND(SUM(BH79:BH99),2)</f>
        <v>0</v>
      </c>
      <c r="G33" s="192"/>
      <c r="H33" s="192"/>
      <c r="I33" s="204">
        <v>0.15</v>
      </c>
      <c r="J33" s="203">
        <v>0</v>
      </c>
      <c r="K33" s="251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</row>
    <row r="34" spans="1:72" s="1" customFormat="1" ht="14.25" customHeight="1" hidden="1">
      <c r="A34" s="190"/>
      <c r="B34" s="191"/>
      <c r="C34" s="192"/>
      <c r="D34" s="192"/>
      <c r="E34" s="202" t="s">
        <v>40</v>
      </c>
      <c r="F34" s="203">
        <f>ROUND(SUM(BI79:BI99),2)</f>
        <v>0</v>
      </c>
      <c r="G34" s="192"/>
      <c r="H34" s="192"/>
      <c r="I34" s="204">
        <v>0</v>
      </c>
      <c r="J34" s="203">
        <v>0</v>
      </c>
      <c r="K34" s="251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</row>
    <row r="35" spans="1:72" s="1" customFormat="1" ht="6.75" customHeight="1">
      <c r="A35" s="190"/>
      <c r="B35" s="191"/>
      <c r="C35" s="192"/>
      <c r="D35" s="192"/>
      <c r="E35" s="192"/>
      <c r="F35" s="192"/>
      <c r="G35" s="192"/>
      <c r="H35" s="192"/>
      <c r="I35" s="192"/>
      <c r="J35" s="192"/>
      <c r="K35" s="251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</row>
    <row r="36" spans="1:72" s="1" customFormat="1" ht="24.75" customHeight="1">
      <c r="A36" s="190"/>
      <c r="B36" s="191"/>
      <c r="C36" s="205"/>
      <c r="D36" s="206" t="s">
        <v>41</v>
      </c>
      <c r="E36" s="207"/>
      <c r="F36" s="207"/>
      <c r="G36" s="208" t="s">
        <v>42</v>
      </c>
      <c r="H36" s="209" t="s">
        <v>43</v>
      </c>
      <c r="I36" s="207"/>
      <c r="J36" s="210">
        <f>SUM(J27:J34)</f>
        <v>0</v>
      </c>
      <c r="K36" s="254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</row>
    <row r="37" spans="1:72" s="1" customFormat="1" ht="14.25" customHeight="1">
      <c r="A37" s="190"/>
      <c r="B37" s="211"/>
      <c r="C37" s="212"/>
      <c r="D37" s="212"/>
      <c r="E37" s="212"/>
      <c r="F37" s="212"/>
      <c r="G37" s="212"/>
      <c r="H37" s="212"/>
      <c r="I37" s="212"/>
      <c r="J37" s="212"/>
      <c r="K37" s="255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</row>
    <row r="41" spans="1:72" s="1" customFormat="1" ht="6.75" customHeight="1">
      <c r="A41" s="190"/>
      <c r="B41" s="213"/>
      <c r="C41" s="214"/>
      <c r="D41" s="214"/>
      <c r="E41" s="214"/>
      <c r="F41" s="214"/>
      <c r="G41" s="214"/>
      <c r="H41" s="214"/>
      <c r="I41" s="214"/>
      <c r="J41" s="214"/>
      <c r="K41" s="256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</row>
    <row r="42" spans="1:72" s="1" customFormat="1" ht="36.75" customHeight="1">
      <c r="A42" s="190"/>
      <c r="B42" s="191"/>
      <c r="C42" s="188" t="s">
        <v>90</v>
      </c>
      <c r="D42" s="192"/>
      <c r="E42" s="192"/>
      <c r="F42" s="192"/>
      <c r="G42" s="192"/>
      <c r="H42" s="192"/>
      <c r="I42" s="192"/>
      <c r="J42" s="192"/>
      <c r="K42" s="251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</row>
    <row r="43" spans="1:72" s="1" customFormat="1" ht="6.75" customHeight="1">
      <c r="A43" s="190"/>
      <c r="B43" s="191"/>
      <c r="C43" s="192"/>
      <c r="D43" s="192"/>
      <c r="E43" s="192"/>
      <c r="F43" s="192"/>
      <c r="G43" s="192"/>
      <c r="H43" s="192"/>
      <c r="I43" s="192"/>
      <c r="J43" s="192"/>
      <c r="K43" s="251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</row>
    <row r="44" spans="1:72" s="1" customFormat="1" ht="14.25" customHeight="1">
      <c r="A44" s="190"/>
      <c r="B44" s="191"/>
      <c r="C44" s="189" t="s">
        <v>17</v>
      </c>
      <c r="D44" s="192"/>
      <c r="E44" s="192"/>
      <c r="F44" s="192"/>
      <c r="G44" s="192"/>
      <c r="H44" s="192"/>
      <c r="I44" s="192"/>
      <c r="J44" s="192"/>
      <c r="K44" s="251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</row>
    <row r="45" spans="1:72" s="1" customFormat="1" ht="22.5" customHeight="1">
      <c r="A45" s="190"/>
      <c r="B45" s="191"/>
      <c r="C45" s="192"/>
      <c r="D45" s="192"/>
      <c r="E45" s="345" t="str">
        <f>E7</f>
        <v>VYBAVENÍ  INTERIÉRU  DÁMSKÝCH  ŠATEN  A  PŘILEHLÝCH  PROSTOR - Hlavní budova Klicperova divadla, Dlouhá 99/9, 500 03 Hradec Králové</v>
      </c>
      <c r="F45" s="346"/>
      <c r="G45" s="346"/>
      <c r="H45" s="346"/>
      <c r="I45" s="192"/>
      <c r="J45" s="192"/>
      <c r="K45" s="251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</row>
    <row r="46" spans="1:72" s="1" customFormat="1" ht="14.25" customHeight="1">
      <c r="A46" s="190"/>
      <c r="B46" s="191"/>
      <c r="C46" s="189" t="s">
        <v>88</v>
      </c>
      <c r="D46" s="192"/>
      <c r="E46" s="192"/>
      <c r="F46" s="192"/>
      <c r="G46" s="192"/>
      <c r="H46" s="192"/>
      <c r="I46" s="192"/>
      <c r="J46" s="192"/>
      <c r="K46" s="251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</row>
    <row r="47" spans="1:72" s="1" customFormat="1" ht="23.25" customHeight="1">
      <c r="A47" s="190"/>
      <c r="B47" s="191"/>
      <c r="C47" s="192"/>
      <c r="D47" s="192"/>
      <c r="E47" s="347" t="str">
        <f>E9</f>
        <v>2 - Svítidla do nábytku</v>
      </c>
      <c r="F47" s="348"/>
      <c r="G47" s="348"/>
      <c r="H47" s="348"/>
      <c r="I47" s="192"/>
      <c r="J47" s="192"/>
      <c r="K47" s="251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</row>
    <row r="48" spans="1:72" s="1" customFormat="1" ht="6.75" customHeight="1">
      <c r="A48" s="190"/>
      <c r="B48" s="191"/>
      <c r="C48" s="192"/>
      <c r="D48" s="192"/>
      <c r="E48" s="192"/>
      <c r="F48" s="192"/>
      <c r="G48" s="192"/>
      <c r="H48" s="192"/>
      <c r="I48" s="192"/>
      <c r="J48" s="192"/>
      <c r="K48" s="251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</row>
    <row r="49" spans="1:72" s="1" customFormat="1" ht="18" customHeight="1">
      <c r="A49" s="190"/>
      <c r="B49" s="191"/>
      <c r="C49" s="189" t="s">
        <v>20</v>
      </c>
      <c r="D49" s="192"/>
      <c r="E49" s="192"/>
      <c r="F49" s="193" t="str">
        <f>F12</f>
        <v>Dlouhá 99/9, 500 03 Hradec Králové</v>
      </c>
      <c r="G49" s="192"/>
      <c r="H49" s="192"/>
      <c r="I49" s="189" t="s">
        <v>22</v>
      </c>
      <c r="J49" s="194">
        <f>IF(J12="","",J12)</f>
        <v>42880</v>
      </c>
      <c r="K49" s="251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</row>
    <row r="50" spans="1:72" s="1" customFormat="1" ht="6.75" customHeight="1">
      <c r="A50" s="190"/>
      <c r="B50" s="191"/>
      <c r="C50" s="192"/>
      <c r="D50" s="192"/>
      <c r="E50" s="192"/>
      <c r="F50" s="192"/>
      <c r="G50" s="192"/>
      <c r="H50" s="192"/>
      <c r="I50" s="192"/>
      <c r="J50" s="192"/>
      <c r="K50" s="251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</row>
    <row r="51" spans="1:72" s="1" customFormat="1" ht="15">
      <c r="A51" s="190"/>
      <c r="B51" s="191"/>
      <c r="C51" s="189" t="s">
        <v>23</v>
      </c>
      <c r="D51" s="192"/>
      <c r="E51" s="192"/>
      <c r="F51" s="193" t="str">
        <f>E15</f>
        <v>KLICPEROVO DIVADLO o.p.s.</v>
      </c>
      <c r="G51" s="192"/>
      <c r="H51" s="192"/>
      <c r="I51" s="189" t="s">
        <v>27</v>
      </c>
      <c r="J51" s="193" t="str">
        <f>E21</f>
        <v> </v>
      </c>
      <c r="K51" s="251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</row>
    <row r="52" spans="1:72" s="1" customFormat="1" ht="14.25" customHeight="1">
      <c r="A52" s="190"/>
      <c r="B52" s="191"/>
      <c r="C52" s="189" t="s">
        <v>26</v>
      </c>
      <c r="D52" s="192"/>
      <c r="E52" s="192"/>
      <c r="F52" s="193" t="str">
        <f>IF(E18="","",E18)</f>
        <v>Vyplň údaje</v>
      </c>
      <c r="G52" s="192"/>
      <c r="H52" s="192"/>
      <c r="I52" s="192"/>
      <c r="J52" s="192"/>
      <c r="K52" s="251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</row>
    <row r="53" spans="1:72" s="1" customFormat="1" ht="9.75" customHeight="1">
      <c r="A53" s="190"/>
      <c r="B53" s="191"/>
      <c r="C53" s="192"/>
      <c r="D53" s="192"/>
      <c r="E53" s="192"/>
      <c r="F53" s="192"/>
      <c r="G53" s="192"/>
      <c r="H53" s="192"/>
      <c r="I53" s="192"/>
      <c r="J53" s="192"/>
      <c r="K53" s="251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</row>
    <row r="54" spans="1:72" s="1" customFormat="1" ht="29.25" customHeight="1">
      <c r="A54" s="190"/>
      <c r="B54" s="191"/>
      <c r="C54" s="215" t="s">
        <v>91</v>
      </c>
      <c r="D54" s="205"/>
      <c r="E54" s="205"/>
      <c r="F54" s="205"/>
      <c r="G54" s="205"/>
      <c r="H54" s="205"/>
      <c r="I54" s="205"/>
      <c r="J54" s="216" t="s">
        <v>92</v>
      </c>
      <c r="K54" s="257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</row>
    <row r="55" spans="1:72" s="1" customFormat="1" ht="9.75" customHeigh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251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</row>
    <row r="56" spans="1:72" s="1" customFormat="1" ht="29.25" customHeight="1">
      <c r="A56" s="190"/>
      <c r="B56" s="191"/>
      <c r="C56" s="217" t="s">
        <v>93</v>
      </c>
      <c r="D56" s="192"/>
      <c r="E56" s="192"/>
      <c r="F56" s="192"/>
      <c r="G56" s="192"/>
      <c r="H56" s="192"/>
      <c r="I56" s="192"/>
      <c r="J56" s="200">
        <f>J79</f>
        <v>0</v>
      </c>
      <c r="K56" s="251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247" t="s">
        <v>94</v>
      </c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</row>
    <row r="57" spans="1:72" s="7" customFormat="1" ht="24.75" customHeight="1">
      <c r="A57" s="218"/>
      <c r="B57" s="219"/>
      <c r="C57" s="220"/>
      <c r="D57" s="221" t="s">
        <v>182</v>
      </c>
      <c r="E57" s="222"/>
      <c r="F57" s="222"/>
      <c r="G57" s="222"/>
      <c r="H57" s="222"/>
      <c r="I57" s="222"/>
      <c r="J57" s="223">
        <f>J80</f>
        <v>0</v>
      </c>
      <c r="K57" s="25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</row>
    <row r="58" spans="1:72" s="7" customFormat="1" ht="24.75" customHeight="1">
      <c r="A58" s="218"/>
      <c r="B58" s="219"/>
      <c r="C58" s="220"/>
      <c r="D58" s="221" t="s">
        <v>183</v>
      </c>
      <c r="E58" s="222"/>
      <c r="F58" s="222"/>
      <c r="G58" s="222"/>
      <c r="H58" s="222"/>
      <c r="I58" s="222"/>
      <c r="J58" s="223">
        <f>J95</f>
        <v>0</v>
      </c>
      <c r="K58" s="25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</row>
    <row r="59" spans="1:72" s="7" customFormat="1" ht="24.75" customHeight="1">
      <c r="A59" s="218"/>
      <c r="B59" s="219"/>
      <c r="C59" s="220"/>
      <c r="D59" s="221" t="s">
        <v>184</v>
      </c>
      <c r="E59" s="222"/>
      <c r="F59" s="222"/>
      <c r="G59" s="222"/>
      <c r="H59" s="222"/>
      <c r="I59" s="222"/>
      <c r="J59" s="223">
        <f>J98</f>
        <v>0</v>
      </c>
      <c r="K59" s="25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</row>
    <row r="60" spans="1:72" s="1" customFormat="1" ht="21.75" customHeight="1">
      <c r="A60" s="190"/>
      <c r="B60" s="191"/>
      <c r="C60" s="192"/>
      <c r="D60" s="192"/>
      <c r="E60" s="192"/>
      <c r="F60" s="192"/>
      <c r="G60" s="192"/>
      <c r="H60" s="192"/>
      <c r="I60" s="192"/>
      <c r="J60" s="192"/>
      <c r="K60" s="251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</row>
    <row r="61" spans="1:72" s="1" customFormat="1" ht="6.75" customHeight="1">
      <c r="A61" s="190"/>
      <c r="B61" s="211"/>
      <c r="C61" s="212"/>
      <c r="D61" s="212"/>
      <c r="E61" s="212"/>
      <c r="F61" s="212"/>
      <c r="G61" s="212"/>
      <c r="H61" s="212"/>
      <c r="I61" s="212"/>
      <c r="J61" s="212"/>
      <c r="K61" s="255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</row>
    <row r="65" spans="1:72" s="1" customFormat="1" ht="6.75" customHeight="1">
      <c r="A65" s="190"/>
      <c r="B65" s="213"/>
      <c r="C65" s="214"/>
      <c r="D65" s="214"/>
      <c r="E65" s="214"/>
      <c r="F65" s="214"/>
      <c r="G65" s="214"/>
      <c r="H65" s="214"/>
      <c r="I65" s="214"/>
      <c r="J65" s="214"/>
      <c r="K65" s="214"/>
      <c r="L65" s="191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</row>
    <row r="66" spans="1:72" s="1" customFormat="1" ht="36.75" customHeight="1">
      <c r="A66" s="190"/>
      <c r="B66" s="191"/>
      <c r="C66" s="224" t="s">
        <v>98</v>
      </c>
      <c r="D66" s="190"/>
      <c r="E66" s="190"/>
      <c r="F66" s="190"/>
      <c r="G66" s="190"/>
      <c r="H66" s="190"/>
      <c r="I66" s="190"/>
      <c r="J66" s="190"/>
      <c r="K66" s="190"/>
      <c r="L66" s="191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</row>
    <row r="67" spans="1:72" s="1" customFormat="1" ht="6.75" customHeight="1">
      <c r="A67" s="190"/>
      <c r="B67" s="191"/>
      <c r="C67" s="190"/>
      <c r="D67" s="190"/>
      <c r="E67" s="190"/>
      <c r="F67" s="190"/>
      <c r="G67" s="190"/>
      <c r="H67" s="190"/>
      <c r="I67" s="190"/>
      <c r="J67" s="190"/>
      <c r="K67" s="190"/>
      <c r="L67" s="191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</row>
    <row r="68" spans="1:72" s="1" customFormat="1" ht="14.25" customHeight="1">
      <c r="A68" s="190"/>
      <c r="B68" s="191"/>
      <c r="C68" s="225" t="s">
        <v>17</v>
      </c>
      <c r="D68" s="190"/>
      <c r="E68" s="190"/>
      <c r="F68" s="190"/>
      <c r="G68" s="190"/>
      <c r="H68" s="190"/>
      <c r="I68" s="190"/>
      <c r="J68" s="190"/>
      <c r="K68" s="190"/>
      <c r="L68" s="191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</row>
    <row r="69" spans="1:72" s="1" customFormat="1" ht="22.5" customHeight="1">
      <c r="A69" s="190"/>
      <c r="B69" s="191"/>
      <c r="C69" s="190"/>
      <c r="D69" s="190"/>
      <c r="E69" s="338" t="str">
        <f>E7</f>
        <v>VYBAVENÍ  INTERIÉRU  DÁMSKÝCH  ŠATEN  A  PŘILEHLÝCH  PROSTOR - Hlavní budova Klicperova divadla, Dlouhá 99/9, 500 03 Hradec Králové</v>
      </c>
      <c r="F69" s="339"/>
      <c r="G69" s="339"/>
      <c r="H69" s="339"/>
      <c r="I69" s="190"/>
      <c r="J69" s="190"/>
      <c r="K69" s="190"/>
      <c r="L69" s="191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</row>
    <row r="70" spans="1:72" s="1" customFormat="1" ht="14.25" customHeight="1">
      <c r="A70" s="190"/>
      <c r="B70" s="191"/>
      <c r="C70" s="225" t="s">
        <v>88</v>
      </c>
      <c r="D70" s="190"/>
      <c r="E70" s="190"/>
      <c r="F70" s="190"/>
      <c r="G70" s="190"/>
      <c r="H70" s="190"/>
      <c r="I70" s="190"/>
      <c r="J70" s="190"/>
      <c r="K70" s="190"/>
      <c r="L70" s="191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</row>
    <row r="71" spans="1:72" s="1" customFormat="1" ht="23.25" customHeight="1">
      <c r="A71" s="190"/>
      <c r="B71" s="191"/>
      <c r="C71" s="190"/>
      <c r="D71" s="190"/>
      <c r="E71" s="340" t="str">
        <f>E9</f>
        <v>2 - Svítidla do nábytku</v>
      </c>
      <c r="F71" s="341"/>
      <c r="G71" s="341"/>
      <c r="H71" s="341"/>
      <c r="I71" s="190"/>
      <c r="J71" s="190"/>
      <c r="K71" s="190"/>
      <c r="L71" s="191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</row>
    <row r="72" spans="1:72" s="1" customFormat="1" ht="6.75" customHeight="1">
      <c r="A72" s="190"/>
      <c r="B72" s="191"/>
      <c r="C72" s="190"/>
      <c r="D72" s="190"/>
      <c r="E72" s="190"/>
      <c r="F72" s="190"/>
      <c r="G72" s="190"/>
      <c r="H72" s="190"/>
      <c r="I72" s="190"/>
      <c r="J72" s="190"/>
      <c r="K72" s="190"/>
      <c r="L72" s="191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</row>
    <row r="73" spans="1:72" s="1" customFormat="1" ht="18" customHeight="1">
      <c r="A73" s="190"/>
      <c r="B73" s="191"/>
      <c r="C73" s="225" t="s">
        <v>20</v>
      </c>
      <c r="D73" s="190"/>
      <c r="E73" s="190"/>
      <c r="F73" s="226" t="str">
        <f>F12</f>
        <v>Dlouhá 99/9, 500 03 Hradec Králové</v>
      </c>
      <c r="G73" s="190"/>
      <c r="H73" s="190"/>
      <c r="I73" s="225" t="s">
        <v>22</v>
      </c>
      <c r="J73" s="227">
        <f>IF(J12="","",J12)</f>
        <v>42880</v>
      </c>
      <c r="K73" s="190"/>
      <c r="L73" s="191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</row>
    <row r="74" spans="1:72" s="1" customFormat="1" ht="6.75" customHeight="1">
      <c r="A74" s="190"/>
      <c r="B74" s="191"/>
      <c r="C74" s="190"/>
      <c r="D74" s="190"/>
      <c r="E74" s="190"/>
      <c r="F74" s="190"/>
      <c r="G74" s="190"/>
      <c r="H74" s="190"/>
      <c r="I74" s="190"/>
      <c r="J74" s="190"/>
      <c r="K74" s="190"/>
      <c r="L74" s="191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</row>
    <row r="75" spans="1:72" s="1" customFormat="1" ht="15">
      <c r="A75" s="190"/>
      <c r="B75" s="191"/>
      <c r="C75" s="225" t="s">
        <v>23</v>
      </c>
      <c r="D75" s="190"/>
      <c r="E75" s="190"/>
      <c r="F75" s="226" t="str">
        <f>E15</f>
        <v>KLICPEROVO DIVADLO o.p.s.</v>
      </c>
      <c r="G75" s="190"/>
      <c r="H75" s="190"/>
      <c r="I75" s="225" t="s">
        <v>27</v>
      </c>
      <c r="J75" s="226" t="str">
        <f>E21</f>
        <v> </v>
      </c>
      <c r="K75" s="190"/>
      <c r="L75" s="191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</row>
    <row r="76" spans="1:72" s="1" customFormat="1" ht="14.25" customHeight="1">
      <c r="A76" s="190"/>
      <c r="B76" s="191"/>
      <c r="C76" s="225" t="s">
        <v>26</v>
      </c>
      <c r="D76" s="190"/>
      <c r="E76" s="190"/>
      <c r="F76" s="226" t="str">
        <f>IF(E18="","",E18)</f>
        <v>Vyplň údaje</v>
      </c>
      <c r="G76" s="190"/>
      <c r="H76" s="190"/>
      <c r="I76" s="190"/>
      <c r="J76" s="190"/>
      <c r="K76" s="190"/>
      <c r="L76" s="191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</row>
    <row r="77" spans="1:72" s="1" customFormat="1" ht="9.75" customHeight="1">
      <c r="A77" s="190"/>
      <c r="B77" s="191"/>
      <c r="C77" s="190"/>
      <c r="D77" s="190"/>
      <c r="E77" s="190"/>
      <c r="F77" s="190"/>
      <c r="G77" s="190"/>
      <c r="H77" s="190"/>
      <c r="I77" s="190"/>
      <c r="J77" s="190"/>
      <c r="K77" s="190"/>
      <c r="L77" s="191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</row>
    <row r="78" spans="1:72" s="8" customFormat="1" ht="29.25" customHeight="1">
      <c r="A78" s="228"/>
      <c r="B78" s="229"/>
      <c r="C78" s="230" t="s">
        <v>99</v>
      </c>
      <c r="D78" s="231" t="s">
        <v>49</v>
      </c>
      <c r="E78" s="231" t="s">
        <v>45</v>
      </c>
      <c r="F78" s="231" t="s">
        <v>100</v>
      </c>
      <c r="G78" s="231" t="s">
        <v>101</v>
      </c>
      <c r="H78" s="231" t="s">
        <v>102</v>
      </c>
      <c r="I78" s="232" t="s">
        <v>103</v>
      </c>
      <c r="J78" s="231" t="s">
        <v>92</v>
      </c>
      <c r="K78" s="259" t="s">
        <v>104</v>
      </c>
      <c r="L78" s="229"/>
      <c r="M78" s="260" t="s">
        <v>105</v>
      </c>
      <c r="N78" s="261" t="s">
        <v>35</v>
      </c>
      <c r="O78" s="261" t="s">
        <v>106</v>
      </c>
      <c r="P78" s="261" t="s">
        <v>107</v>
      </c>
      <c r="Q78" s="261" t="s">
        <v>108</v>
      </c>
      <c r="R78" s="261" t="s">
        <v>109</v>
      </c>
      <c r="S78" s="261" t="s">
        <v>110</v>
      </c>
      <c r="T78" s="262" t="s">
        <v>111</v>
      </c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</row>
    <row r="79" spans="1:72" s="1" customFormat="1" ht="29.25" customHeight="1">
      <c r="A79" s="190"/>
      <c r="B79" s="191"/>
      <c r="C79" s="233" t="s">
        <v>93</v>
      </c>
      <c r="D79" s="190"/>
      <c r="E79" s="190"/>
      <c r="F79" s="190"/>
      <c r="G79" s="190"/>
      <c r="H79" s="190"/>
      <c r="I79" s="190"/>
      <c r="J79" s="234">
        <f>BK79</f>
        <v>0</v>
      </c>
      <c r="K79" s="190"/>
      <c r="L79" s="191"/>
      <c r="M79" s="263"/>
      <c r="N79" s="198"/>
      <c r="O79" s="198"/>
      <c r="P79" s="264">
        <f>P80+P95+P98</f>
        <v>0</v>
      </c>
      <c r="Q79" s="198"/>
      <c r="R79" s="264">
        <f>R80+R95+R98</f>
        <v>0</v>
      </c>
      <c r="S79" s="198"/>
      <c r="T79" s="265">
        <f>T80+T95+T98</f>
        <v>0</v>
      </c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247" t="s">
        <v>63</v>
      </c>
      <c r="AU79" s="247" t="s">
        <v>94</v>
      </c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266">
        <f>BK80+BK95+BK98</f>
        <v>0</v>
      </c>
      <c r="BL79" s="190"/>
      <c r="BM79" s="190"/>
      <c r="BN79" s="190"/>
      <c r="BO79" s="190"/>
      <c r="BP79" s="190"/>
      <c r="BQ79" s="190"/>
      <c r="BR79" s="190"/>
      <c r="BS79" s="190"/>
      <c r="BT79" s="190"/>
    </row>
    <row r="80" spans="1:72" s="9" customFormat="1" ht="36.75" customHeight="1">
      <c r="A80" s="235"/>
      <c r="B80" s="236"/>
      <c r="C80" s="235"/>
      <c r="D80" s="237" t="s">
        <v>63</v>
      </c>
      <c r="E80" s="238" t="s">
        <v>185</v>
      </c>
      <c r="F80" s="238" t="s">
        <v>186</v>
      </c>
      <c r="G80" s="235"/>
      <c r="H80" s="235"/>
      <c r="I80" s="235"/>
      <c r="J80" s="239">
        <f>BK80</f>
        <v>0</v>
      </c>
      <c r="K80" s="235"/>
      <c r="L80" s="236"/>
      <c r="M80" s="267"/>
      <c r="N80" s="268"/>
      <c r="O80" s="268"/>
      <c r="P80" s="269">
        <f>SUM(P81:P94)</f>
        <v>0</v>
      </c>
      <c r="Q80" s="268"/>
      <c r="R80" s="269">
        <f>SUM(R81:R94)</f>
        <v>0</v>
      </c>
      <c r="S80" s="268"/>
      <c r="T80" s="270">
        <f>SUM(T81:T94)</f>
        <v>0</v>
      </c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71" t="s">
        <v>69</v>
      </c>
      <c r="AS80" s="235"/>
      <c r="AT80" s="272" t="s">
        <v>63</v>
      </c>
      <c r="AU80" s="272" t="s">
        <v>64</v>
      </c>
      <c r="AV80" s="235"/>
      <c r="AW80" s="235"/>
      <c r="AX80" s="235"/>
      <c r="AY80" s="271" t="s">
        <v>114</v>
      </c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73">
        <f>SUM(BK81:BK94)</f>
        <v>0</v>
      </c>
      <c r="BL80" s="235"/>
      <c r="BM80" s="235"/>
      <c r="BN80" s="235"/>
      <c r="BO80" s="235"/>
      <c r="BP80" s="235"/>
      <c r="BQ80" s="235"/>
      <c r="BR80" s="235"/>
      <c r="BS80" s="235"/>
      <c r="BT80" s="235"/>
    </row>
    <row r="81" spans="1:72" s="1" customFormat="1" ht="22.5" customHeight="1">
      <c r="A81" s="190"/>
      <c r="B81" s="191"/>
      <c r="C81" s="240" t="s">
        <v>69</v>
      </c>
      <c r="D81" s="240" t="s">
        <v>115</v>
      </c>
      <c r="E81" s="241" t="s">
        <v>69</v>
      </c>
      <c r="F81" s="242" t="s">
        <v>187</v>
      </c>
      <c r="G81" s="243" t="s">
        <v>118</v>
      </c>
      <c r="H81" s="244">
        <v>1</v>
      </c>
      <c r="I81" s="179"/>
      <c r="J81" s="245">
        <f aca="true" t="shared" si="0" ref="J81:J94">ROUND(I81*H81,2)</f>
        <v>0</v>
      </c>
      <c r="K81" s="242" t="s">
        <v>5</v>
      </c>
      <c r="L81" s="191"/>
      <c r="M81" s="282" t="s">
        <v>5</v>
      </c>
      <c r="N81" s="274" t="s">
        <v>36</v>
      </c>
      <c r="O81" s="192"/>
      <c r="P81" s="275">
        <f aca="true" t="shared" si="1" ref="P81:P94">O81*H81</f>
        <v>0</v>
      </c>
      <c r="Q81" s="275">
        <v>0</v>
      </c>
      <c r="R81" s="275">
        <f aca="true" t="shared" si="2" ref="R81:R94">Q81*H81</f>
        <v>0</v>
      </c>
      <c r="S81" s="275">
        <v>0</v>
      </c>
      <c r="T81" s="276">
        <f aca="true" t="shared" si="3" ref="T81:T94">S81*H81</f>
        <v>0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247" t="s">
        <v>79</v>
      </c>
      <c r="AS81" s="190"/>
      <c r="AT81" s="247" t="s">
        <v>115</v>
      </c>
      <c r="AU81" s="247" t="s">
        <v>69</v>
      </c>
      <c r="AV81" s="190"/>
      <c r="AW81" s="190"/>
      <c r="AX81" s="190"/>
      <c r="AY81" s="247" t="s">
        <v>114</v>
      </c>
      <c r="AZ81" s="190"/>
      <c r="BA81" s="190"/>
      <c r="BB81" s="190"/>
      <c r="BC81" s="190"/>
      <c r="BD81" s="190"/>
      <c r="BE81" s="277">
        <f aca="true" t="shared" si="4" ref="BE81:BE94">IF(N81="základní",J81,0)</f>
        <v>0</v>
      </c>
      <c r="BF81" s="277">
        <f aca="true" t="shared" si="5" ref="BF81:BF94">IF(N81="snížená",J81,0)</f>
        <v>0</v>
      </c>
      <c r="BG81" s="277">
        <f aca="true" t="shared" si="6" ref="BG81:BG94">IF(N81="zákl. přenesená",J81,0)</f>
        <v>0</v>
      </c>
      <c r="BH81" s="277">
        <f aca="true" t="shared" si="7" ref="BH81:BH94">IF(N81="sníž. přenesená",J81,0)</f>
        <v>0</v>
      </c>
      <c r="BI81" s="277">
        <f aca="true" t="shared" si="8" ref="BI81:BI94">IF(N81="nulová",J81,0)</f>
        <v>0</v>
      </c>
      <c r="BJ81" s="247" t="s">
        <v>69</v>
      </c>
      <c r="BK81" s="277">
        <f aca="true" t="shared" si="9" ref="BK81:BK94">ROUND(I81*H81,2)</f>
        <v>0</v>
      </c>
      <c r="BL81" s="247" t="s">
        <v>79</v>
      </c>
      <c r="BM81" s="247" t="s">
        <v>73</v>
      </c>
      <c r="BN81" s="190"/>
      <c r="BO81" s="190"/>
      <c r="BP81" s="190"/>
      <c r="BQ81" s="190"/>
      <c r="BR81" s="190"/>
      <c r="BS81" s="190"/>
      <c r="BT81" s="190"/>
    </row>
    <row r="82" spans="1:72" s="1" customFormat="1" ht="22.5" customHeight="1">
      <c r="A82" s="190"/>
      <c r="B82" s="191"/>
      <c r="C82" s="240" t="s">
        <v>73</v>
      </c>
      <c r="D82" s="240" t="s">
        <v>115</v>
      </c>
      <c r="E82" s="241" t="s">
        <v>73</v>
      </c>
      <c r="F82" s="242" t="s">
        <v>188</v>
      </c>
      <c r="G82" s="243" t="s">
        <v>118</v>
      </c>
      <c r="H82" s="244">
        <v>1</v>
      </c>
      <c r="I82" s="179"/>
      <c r="J82" s="245">
        <f t="shared" si="0"/>
        <v>0</v>
      </c>
      <c r="K82" s="242" t="s">
        <v>5</v>
      </c>
      <c r="L82" s="191"/>
      <c r="M82" s="282" t="s">
        <v>5</v>
      </c>
      <c r="N82" s="274" t="s">
        <v>36</v>
      </c>
      <c r="O82" s="192"/>
      <c r="P82" s="275">
        <f t="shared" si="1"/>
        <v>0</v>
      </c>
      <c r="Q82" s="275">
        <v>0</v>
      </c>
      <c r="R82" s="275">
        <f t="shared" si="2"/>
        <v>0</v>
      </c>
      <c r="S82" s="275">
        <v>0</v>
      </c>
      <c r="T82" s="276">
        <f t="shared" si="3"/>
        <v>0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247" t="s">
        <v>79</v>
      </c>
      <c r="AS82" s="190"/>
      <c r="AT82" s="247" t="s">
        <v>115</v>
      </c>
      <c r="AU82" s="247" t="s">
        <v>69</v>
      </c>
      <c r="AV82" s="190"/>
      <c r="AW82" s="190"/>
      <c r="AX82" s="190"/>
      <c r="AY82" s="247" t="s">
        <v>114</v>
      </c>
      <c r="AZ82" s="190"/>
      <c r="BA82" s="190"/>
      <c r="BB82" s="190"/>
      <c r="BC82" s="190"/>
      <c r="BD82" s="190"/>
      <c r="BE82" s="277">
        <f t="shared" si="4"/>
        <v>0</v>
      </c>
      <c r="BF82" s="277">
        <f t="shared" si="5"/>
        <v>0</v>
      </c>
      <c r="BG82" s="277">
        <f t="shared" si="6"/>
        <v>0</v>
      </c>
      <c r="BH82" s="277">
        <f t="shared" si="7"/>
        <v>0</v>
      </c>
      <c r="BI82" s="277">
        <f t="shared" si="8"/>
        <v>0</v>
      </c>
      <c r="BJ82" s="247" t="s">
        <v>69</v>
      </c>
      <c r="BK82" s="277">
        <f t="shared" si="9"/>
        <v>0</v>
      </c>
      <c r="BL82" s="247" t="s">
        <v>79</v>
      </c>
      <c r="BM82" s="247" t="s">
        <v>79</v>
      </c>
      <c r="BN82" s="190"/>
      <c r="BO82" s="190"/>
      <c r="BP82" s="190"/>
      <c r="BQ82" s="190"/>
      <c r="BR82" s="190"/>
      <c r="BS82" s="190"/>
      <c r="BT82" s="190"/>
    </row>
    <row r="83" spans="1:72" s="1" customFormat="1" ht="22.5" customHeight="1">
      <c r="A83" s="190"/>
      <c r="B83" s="191"/>
      <c r="C83" s="240" t="s">
        <v>76</v>
      </c>
      <c r="D83" s="240" t="s">
        <v>115</v>
      </c>
      <c r="E83" s="241" t="s">
        <v>76</v>
      </c>
      <c r="F83" s="242" t="s">
        <v>189</v>
      </c>
      <c r="G83" s="243" t="s">
        <v>118</v>
      </c>
      <c r="H83" s="244">
        <v>1</v>
      </c>
      <c r="I83" s="179"/>
      <c r="J83" s="245">
        <f t="shared" si="0"/>
        <v>0</v>
      </c>
      <c r="K83" s="242" t="s">
        <v>5</v>
      </c>
      <c r="L83" s="191"/>
      <c r="M83" s="282" t="s">
        <v>5</v>
      </c>
      <c r="N83" s="274" t="s">
        <v>36</v>
      </c>
      <c r="O83" s="192"/>
      <c r="P83" s="275">
        <f t="shared" si="1"/>
        <v>0</v>
      </c>
      <c r="Q83" s="275">
        <v>0</v>
      </c>
      <c r="R83" s="275">
        <f t="shared" si="2"/>
        <v>0</v>
      </c>
      <c r="S83" s="275">
        <v>0</v>
      </c>
      <c r="T83" s="276">
        <f t="shared" si="3"/>
        <v>0</v>
      </c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247" t="s">
        <v>79</v>
      </c>
      <c r="AS83" s="190"/>
      <c r="AT83" s="247" t="s">
        <v>115</v>
      </c>
      <c r="AU83" s="247" t="s">
        <v>69</v>
      </c>
      <c r="AV83" s="190"/>
      <c r="AW83" s="190"/>
      <c r="AX83" s="190"/>
      <c r="AY83" s="247" t="s">
        <v>114</v>
      </c>
      <c r="AZ83" s="190"/>
      <c r="BA83" s="190"/>
      <c r="BB83" s="190"/>
      <c r="BC83" s="190"/>
      <c r="BD83" s="190"/>
      <c r="BE83" s="277">
        <f t="shared" si="4"/>
        <v>0</v>
      </c>
      <c r="BF83" s="277">
        <f t="shared" si="5"/>
        <v>0</v>
      </c>
      <c r="BG83" s="277">
        <f t="shared" si="6"/>
        <v>0</v>
      </c>
      <c r="BH83" s="277">
        <f t="shared" si="7"/>
        <v>0</v>
      </c>
      <c r="BI83" s="277">
        <f t="shared" si="8"/>
        <v>0</v>
      </c>
      <c r="BJ83" s="247" t="s">
        <v>69</v>
      </c>
      <c r="BK83" s="277">
        <f t="shared" si="9"/>
        <v>0</v>
      </c>
      <c r="BL83" s="247" t="s">
        <v>79</v>
      </c>
      <c r="BM83" s="247" t="s">
        <v>121</v>
      </c>
      <c r="BN83" s="190"/>
      <c r="BO83" s="190"/>
      <c r="BP83" s="190"/>
      <c r="BQ83" s="190"/>
      <c r="BR83" s="190"/>
      <c r="BS83" s="190"/>
      <c r="BT83" s="190"/>
    </row>
    <row r="84" spans="1:72" s="1" customFormat="1" ht="22.5" customHeight="1">
      <c r="A84" s="190"/>
      <c r="B84" s="191"/>
      <c r="C84" s="240" t="s">
        <v>79</v>
      </c>
      <c r="D84" s="240" t="s">
        <v>115</v>
      </c>
      <c r="E84" s="241" t="s">
        <v>79</v>
      </c>
      <c r="F84" s="242" t="s">
        <v>190</v>
      </c>
      <c r="G84" s="243" t="s">
        <v>118</v>
      </c>
      <c r="H84" s="244">
        <v>6</v>
      </c>
      <c r="I84" s="179"/>
      <c r="J84" s="245">
        <f t="shared" si="0"/>
        <v>0</v>
      </c>
      <c r="K84" s="242" t="s">
        <v>5</v>
      </c>
      <c r="L84" s="191"/>
      <c r="M84" s="282" t="s">
        <v>5</v>
      </c>
      <c r="N84" s="274" t="s">
        <v>36</v>
      </c>
      <c r="O84" s="192"/>
      <c r="P84" s="275">
        <f t="shared" si="1"/>
        <v>0</v>
      </c>
      <c r="Q84" s="275">
        <v>0</v>
      </c>
      <c r="R84" s="275">
        <f t="shared" si="2"/>
        <v>0</v>
      </c>
      <c r="S84" s="275">
        <v>0</v>
      </c>
      <c r="T84" s="276">
        <f t="shared" si="3"/>
        <v>0</v>
      </c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247" t="s">
        <v>79</v>
      </c>
      <c r="AS84" s="190"/>
      <c r="AT84" s="247" t="s">
        <v>115</v>
      </c>
      <c r="AU84" s="247" t="s">
        <v>69</v>
      </c>
      <c r="AV84" s="190"/>
      <c r="AW84" s="190"/>
      <c r="AX84" s="190"/>
      <c r="AY84" s="247" t="s">
        <v>114</v>
      </c>
      <c r="AZ84" s="190"/>
      <c r="BA84" s="190"/>
      <c r="BB84" s="190"/>
      <c r="BC84" s="190"/>
      <c r="BD84" s="190"/>
      <c r="BE84" s="277">
        <f t="shared" si="4"/>
        <v>0</v>
      </c>
      <c r="BF84" s="277">
        <f t="shared" si="5"/>
        <v>0</v>
      </c>
      <c r="BG84" s="277">
        <f t="shared" si="6"/>
        <v>0</v>
      </c>
      <c r="BH84" s="277">
        <f t="shared" si="7"/>
        <v>0</v>
      </c>
      <c r="BI84" s="277">
        <f t="shared" si="8"/>
        <v>0</v>
      </c>
      <c r="BJ84" s="247" t="s">
        <v>69</v>
      </c>
      <c r="BK84" s="277">
        <f t="shared" si="9"/>
        <v>0</v>
      </c>
      <c r="BL84" s="247" t="s">
        <v>79</v>
      </c>
      <c r="BM84" s="247" t="s">
        <v>123</v>
      </c>
      <c r="BN84" s="190"/>
      <c r="BO84" s="190"/>
      <c r="BP84" s="190"/>
      <c r="BQ84" s="190"/>
      <c r="BR84" s="190"/>
      <c r="BS84" s="190"/>
      <c r="BT84" s="190"/>
    </row>
    <row r="85" spans="1:72" s="1" customFormat="1" ht="22.5" customHeight="1">
      <c r="A85" s="190"/>
      <c r="B85" s="191"/>
      <c r="C85" s="240" t="s">
        <v>124</v>
      </c>
      <c r="D85" s="240" t="s">
        <v>115</v>
      </c>
      <c r="E85" s="241" t="s">
        <v>124</v>
      </c>
      <c r="F85" s="242" t="s">
        <v>191</v>
      </c>
      <c r="G85" s="243" t="s">
        <v>153</v>
      </c>
      <c r="H85" s="244">
        <v>3</v>
      </c>
      <c r="I85" s="179"/>
      <c r="J85" s="245">
        <f t="shared" si="0"/>
        <v>0</v>
      </c>
      <c r="K85" s="242" t="s">
        <v>5</v>
      </c>
      <c r="L85" s="191"/>
      <c r="M85" s="282" t="s">
        <v>5</v>
      </c>
      <c r="N85" s="274" t="s">
        <v>36</v>
      </c>
      <c r="O85" s="192"/>
      <c r="P85" s="275">
        <f t="shared" si="1"/>
        <v>0</v>
      </c>
      <c r="Q85" s="275">
        <v>0</v>
      </c>
      <c r="R85" s="275">
        <f t="shared" si="2"/>
        <v>0</v>
      </c>
      <c r="S85" s="275">
        <v>0</v>
      </c>
      <c r="T85" s="276">
        <f t="shared" si="3"/>
        <v>0</v>
      </c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247" t="s">
        <v>79</v>
      </c>
      <c r="AS85" s="190"/>
      <c r="AT85" s="247" t="s">
        <v>115</v>
      </c>
      <c r="AU85" s="247" t="s">
        <v>69</v>
      </c>
      <c r="AV85" s="190"/>
      <c r="AW85" s="190"/>
      <c r="AX85" s="190"/>
      <c r="AY85" s="247" t="s">
        <v>114</v>
      </c>
      <c r="AZ85" s="190"/>
      <c r="BA85" s="190"/>
      <c r="BB85" s="190"/>
      <c r="BC85" s="190"/>
      <c r="BD85" s="190"/>
      <c r="BE85" s="277">
        <f t="shared" si="4"/>
        <v>0</v>
      </c>
      <c r="BF85" s="277">
        <f t="shared" si="5"/>
        <v>0</v>
      </c>
      <c r="BG85" s="277">
        <f t="shared" si="6"/>
        <v>0</v>
      </c>
      <c r="BH85" s="277">
        <f t="shared" si="7"/>
        <v>0</v>
      </c>
      <c r="BI85" s="277">
        <f t="shared" si="8"/>
        <v>0</v>
      </c>
      <c r="BJ85" s="247" t="s">
        <v>69</v>
      </c>
      <c r="BK85" s="277">
        <f t="shared" si="9"/>
        <v>0</v>
      </c>
      <c r="BL85" s="247" t="s">
        <v>79</v>
      </c>
      <c r="BM85" s="247" t="s">
        <v>126</v>
      </c>
      <c r="BN85" s="190"/>
      <c r="BO85" s="190"/>
      <c r="BP85" s="190"/>
      <c r="BQ85" s="190"/>
      <c r="BR85" s="190"/>
      <c r="BS85" s="190"/>
      <c r="BT85" s="190"/>
    </row>
    <row r="86" spans="1:72" s="1" customFormat="1" ht="22.5" customHeight="1">
      <c r="A86" s="190"/>
      <c r="B86" s="191"/>
      <c r="C86" s="240" t="s">
        <v>121</v>
      </c>
      <c r="D86" s="240" t="s">
        <v>115</v>
      </c>
      <c r="E86" s="241" t="s">
        <v>121</v>
      </c>
      <c r="F86" s="242" t="s">
        <v>192</v>
      </c>
      <c r="G86" s="243" t="s">
        <v>153</v>
      </c>
      <c r="H86" s="244">
        <v>1</v>
      </c>
      <c r="I86" s="179"/>
      <c r="J86" s="245">
        <f t="shared" si="0"/>
        <v>0</v>
      </c>
      <c r="K86" s="242" t="s">
        <v>5</v>
      </c>
      <c r="L86" s="191"/>
      <c r="M86" s="282" t="s">
        <v>5</v>
      </c>
      <c r="N86" s="274" t="s">
        <v>36</v>
      </c>
      <c r="O86" s="192"/>
      <c r="P86" s="275">
        <f t="shared" si="1"/>
        <v>0</v>
      </c>
      <c r="Q86" s="275">
        <v>0</v>
      </c>
      <c r="R86" s="275">
        <f t="shared" si="2"/>
        <v>0</v>
      </c>
      <c r="S86" s="275">
        <v>0</v>
      </c>
      <c r="T86" s="276">
        <f t="shared" si="3"/>
        <v>0</v>
      </c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247" t="s">
        <v>79</v>
      </c>
      <c r="AS86" s="190"/>
      <c r="AT86" s="247" t="s">
        <v>115</v>
      </c>
      <c r="AU86" s="247" t="s">
        <v>69</v>
      </c>
      <c r="AV86" s="190"/>
      <c r="AW86" s="190"/>
      <c r="AX86" s="190"/>
      <c r="AY86" s="247" t="s">
        <v>114</v>
      </c>
      <c r="AZ86" s="190"/>
      <c r="BA86" s="190"/>
      <c r="BB86" s="190"/>
      <c r="BC86" s="190"/>
      <c r="BD86" s="190"/>
      <c r="BE86" s="277">
        <f t="shared" si="4"/>
        <v>0</v>
      </c>
      <c r="BF86" s="277">
        <f t="shared" si="5"/>
        <v>0</v>
      </c>
      <c r="BG86" s="277">
        <f t="shared" si="6"/>
        <v>0</v>
      </c>
      <c r="BH86" s="277">
        <f t="shared" si="7"/>
        <v>0</v>
      </c>
      <c r="BI86" s="277">
        <f t="shared" si="8"/>
        <v>0</v>
      </c>
      <c r="BJ86" s="247" t="s">
        <v>69</v>
      </c>
      <c r="BK86" s="277">
        <f t="shared" si="9"/>
        <v>0</v>
      </c>
      <c r="BL86" s="247" t="s">
        <v>79</v>
      </c>
      <c r="BM86" s="247" t="s">
        <v>128</v>
      </c>
      <c r="BN86" s="190"/>
      <c r="BO86" s="190"/>
      <c r="BP86" s="190"/>
      <c r="BQ86" s="190"/>
      <c r="BR86" s="190"/>
      <c r="BS86" s="190"/>
      <c r="BT86" s="190"/>
    </row>
    <row r="87" spans="1:72" s="1" customFormat="1" ht="22.5" customHeight="1">
      <c r="A87" s="190"/>
      <c r="B87" s="191"/>
      <c r="C87" s="240" t="s">
        <v>129</v>
      </c>
      <c r="D87" s="240" t="s">
        <v>115</v>
      </c>
      <c r="E87" s="241" t="s">
        <v>129</v>
      </c>
      <c r="F87" s="242" t="s">
        <v>193</v>
      </c>
      <c r="G87" s="243" t="s">
        <v>118</v>
      </c>
      <c r="H87" s="244">
        <v>1</v>
      </c>
      <c r="I87" s="179"/>
      <c r="J87" s="245">
        <f t="shared" si="0"/>
        <v>0</v>
      </c>
      <c r="K87" s="242" t="s">
        <v>5</v>
      </c>
      <c r="L87" s="191"/>
      <c r="M87" s="282" t="s">
        <v>5</v>
      </c>
      <c r="N87" s="274" t="s">
        <v>36</v>
      </c>
      <c r="O87" s="192"/>
      <c r="P87" s="275">
        <f t="shared" si="1"/>
        <v>0</v>
      </c>
      <c r="Q87" s="275">
        <v>0</v>
      </c>
      <c r="R87" s="275">
        <f t="shared" si="2"/>
        <v>0</v>
      </c>
      <c r="S87" s="275">
        <v>0</v>
      </c>
      <c r="T87" s="276">
        <f t="shared" si="3"/>
        <v>0</v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247" t="s">
        <v>79</v>
      </c>
      <c r="AS87" s="190"/>
      <c r="AT87" s="247" t="s">
        <v>115</v>
      </c>
      <c r="AU87" s="247" t="s">
        <v>69</v>
      </c>
      <c r="AV87" s="190"/>
      <c r="AW87" s="190"/>
      <c r="AX87" s="190"/>
      <c r="AY87" s="247" t="s">
        <v>114</v>
      </c>
      <c r="AZ87" s="190"/>
      <c r="BA87" s="190"/>
      <c r="BB87" s="190"/>
      <c r="BC87" s="190"/>
      <c r="BD87" s="190"/>
      <c r="BE87" s="277">
        <f t="shared" si="4"/>
        <v>0</v>
      </c>
      <c r="BF87" s="277">
        <f t="shared" si="5"/>
        <v>0</v>
      </c>
      <c r="BG87" s="277">
        <f t="shared" si="6"/>
        <v>0</v>
      </c>
      <c r="BH87" s="277">
        <f t="shared" si="7"/>
        <v>0</v>
      </c>
      <c r="BI87" s="277">
        <f t="shared" si="8"/>
        <v>0</v>
      </c>
      <c r="BJ87" s="247" t="s">
        <v>69</v>
      </c>
      <c r="BK87" s="277">
        <f t="shared" si="9"/>
        <v>0</v>
      </c>
      <c r="BL87" s="247" t="s">
        <v>79</v>
      </c>
      <c r="BM87" s="247" t="s">
        <v>131</v>
      </c>
      <c r="BN87" s="190"/>
      <c r="BO87" s="190"/>
      <c r="BP87" s="190"/>
      <c r="BQ87" s="190"/>
      <c r="BR87" s="190"/>
      <c r="BS87" s="190"/>
      <c r="BT87" s="190"/>
    </row>
    <row r="88" spans="1:72" s="1" customFormat="1" ht="22.5" customHeight="1">
      <c r="A88" s="190"/>
      <c r="B88" s="191"/>
      <c r="C88" s="240" t="s">
        <v>123</v>
      </c>
      <c r="D88" s="240" t="s">
        <v>115</v>
      </c>
      <c r="E88" s="241" t="s">
        <v>123</v>
      </c>
      <c r="F88" s="242" t="s">
        <v>194</v>
      </c>
      <c r="G88" s="243" t="s">
        <v>118</v>
      </c>
      <c r="H88" s="244">
        <v>1</v>
      </c>
      <c r="I88" s="179"/>
      <c r="J88" s="245">
        <f t="shared" si="0"/>
        <v>0</v>
      </c>
      <c r="K88" s="242" t="s">
        <v>5</v>
      </c>
      <c r="L88" s="191"/>
      <c r="M88" s="282" t="s">
        <v>5</v>
      </c>
      <c r="N88" s="274" t="s">
        <v>36</v>
      </c>
      <c r="O88" s="192"/>
      <c r="P88" s="275">
        <f t="shared" si="1"/>
        <v>0</v>
      </c>
      <c r="Q88" s="275">
        <v>0</v>
      </c>
      <c r="R88" s="275">
        <f t="shared" si="2"/>
        <v>0</v>
      </c>
      <c r="S88" s="275">
        <v>0</v>
      </c>
      <c r="T88" s="276">
        <f t="shared" si="3"/>
        <v>0</v>
      </c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247" t="s">
        <v>79</v>
      </c>
      <c r="AS88" s="190"/>
      <c r="AT88" s="247" t="s">
        <v>115</v>
      </c>
      <c r="AU88" s="247" t="s">
        <v>69</v>
      </c>
      <c r="AV88" s="190"/>
      <c r="AW88" s="190"/>
      <c r="AX88" s="190"/>
      <c r="AY88" s="247" t="s">
        <v>114</v>
      </c>
      <c r="AZ88" s="190"/>
      <c r="BA88" s="190"/>
      <c r="BB88" s="190"/>
      <c r="BC88" s="190"/>
      <c r="BD88" s="190"/>
      <c r="BE88" s="277">
        <f t="shared" si="4"/>
        <v>0</v>
      </c>
      <c r="BF88" s="277">
        <f t="shared" si="5"/>
        <v>0</v>
      </c>
      <c r="BG88" s="277">
        <f t="shared" si="6"/>
        <v>0</v>
      </c>
      <c r="BH88" s="277">
        <f t="shared" si="7"/>
        <v>0</v>
      </c>
      <c r="BI88" s="277">
        <f t="shared" si="8"/>
        <v>0</v>
      </c>
      <c r="BJ88" s="247" t="s">
        <v>69</v>
      </c>
      <c r="BK88" s="277">
        <f t="shared" si="9"/>
        <v>0</v>
      </c>
      <c r="BL88" s="247" t="s">
        <v>79</v>
      </c>
      <c r="BM88" s="247" t="s">
        <v>134</v>
      </c>
      <c r="BN88" s="190"/>
      <c r="BO88" s="190"/>
      <c r="BP88" s="190"/>
      <c r="BQ88" s="190"/>
      <c r="BR88" s="190"/>
      <c r="BS88" s="190"/>
      <c r="BT88" s="190"/>
    </row>
    <row r="89" spans="1:72" s="1" customFormat="1" ht="22.5" customHeight="1">
      <c r="A89" s="190"/>
      <c r="B89" s="191"/>
      <c r="C89" s="240" t="s">
        <v>135</v>
      </c>
      <c r="D89" s="240" t="s">
        <v>115</v>
      </c>
      <c r="E89" s="241" t="s">
        <v>135</v>
      </c>
      <c r="F89" s="242" t="s">
        <v>195</v>
      </c>
      <c r="G89" s="243" t="s">
        <v>118</v>
      </c>
      <c r="H89" s="244">
        <v>1</v>
      </c>
      <c r="I89" s="179"/>
      <c r="J89" s="245">
        <f t="shared" si="0"/>
        <v>0</v>
      </c>
      <c r="K89" s="242" t="s">
        <v>5</v>
      </c>
      <c r="L89" s="191"/>
      <c r="M89" s="282" t="s">
        <v>5</v>
      </c>
      <c r="N89" s="274" t="s">
        <v>36</v>
      </c>
      <c r="O89" s="192"/>
      <c r="P89" s="275">
        <f t="shared" si="1"/>
        <v>0</v>
      </c>
      <c r="Q89" s="275">
        <v>0</v>
      </c>
      <c r="R89" s="275">
        <f t="shared" si="2"/>
        <v>0</v>
      </c>
      <c r="S89" s="275">
        <v>0</v>
      </c>
      <c r="T89" s="276">
        <f t="shared" si="3"/>
        <v>0</v>
      </c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247" t="s">
        <v>79</v>
      </c>
      <c r="AS89" s="190"/>
      <c r="AT89" s="247" t="s">
        <v>115</v>
      </c>
      <c r="AU89" s="247" t="s">
        <v>69</v>
      </c>
      <c r="AV89" s="190"/>
      <c r="AW89" s="190"/>
      <c r="AX89" s="190"/>
      <c r="AY89" s="247" t="s">
        <v>114</v>
      </c>
      <c r="AZ89" s="190"/>
      <c r="BA89" s="190"/>
      <c r="BB89" s="190"/>
      <c r="BC89" s="190"/>
      <c r="BD89" s="190"/>
      <c r="BE89" s="277">
        <f t="shared" si="4"/>
        <v>0</v>
      </c>
      <c r="BF89" s="277">
        <f t="shared" si="5"/>
        <v>0</v>
      </c>
      <c r="BG89" s="277">
        <f t="shared" si="6"/>
        <v>0</v>
      </c>
      <c r="BH89" s="277">
        <f t="shared" si="7"/>
        <v>0</v>
      </c>
      <c r="BI89" s="277">
        <f t="shared" si="8"/>
        <v>0</v>
      </c>
      <c r="BJ89" s="247" t="s">
        <v>69</v>
      </c>
      <c r="BK89" s="277">
        <f t="shared" si="9"/>
        <v>0</v>
      </c>
      <c r="BL89" s="247" t="s">
        <v>79</v>
      </c>
      <c r="BM89" s="247" t="s">
        <v>137</v>
      </c>
      <c r="BN89" s="190"/>
      <c r="BO89" s="190"/>
      <c r="BP89" s="190"/>
      <c r="BQ89" s="190"/>
      <c r="BR89" s="190"/>
      <c r="BS89" s="190"/>
      <c r="BT89" s="190"/>
    </row>
    <row r="90" spans="1:72" s="1" customFormat="1" ht="31.5" customHeight="1">
      <c r="A90" s="190"/>
      <c r="B90" s="191"/>
      <c r="C90" s="240" t="s">
        <v>126</v>
      </c>
      <c r="D90" s="240" t="s">
        <v>115</v>
      </c>
      <c r="E90" s="241" t="s">
        <v>126</v>
      </c>
      <c r="F90" s="242" t="s">
        <v>196</v>
      </c>
      <c r="G90" s="243" t="s">
        <v>118</v>
      </c>
      <c r="H90" s="244">
        <v>2</v>
      </c>
      <c r="I90" s="179"/>
      <c r="J90" s="245">
        <f t="shared" si="0"/>
        <v>0</v>
      </c>
      <c r="K90" s="242" t="s">
        <v>5</v>
      </c>
      <c r="L90" s="191"/>
      <c r="M90" s="282" t="s">
        <v>5</v>
      </c>
      <c r="N90" s="274" t="s">
        <v>36</v>
      </c>
      <c r="O90" s="192"/>
      <c r="P90" s="275">
        <f t="shared" si="1"/>
        <v>0</v>
      </c>
      <c r="Q90" s="275">
        <v>0</v>
      </c>
      <c r="R90" s="275">
        <f t="shared" si="2"/>
        <v>0</v>
      </c>
      <c r="S90" s="275">
        <v>0</v>
      </c>
      <c r="T90" s="276">
        <f t="shared" si="3"/>
        <v>0</v>
      </c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247" t="s">
        <v>79</v>
      </c>
      <c r="AS90" s="190"/>
      <c r="AT90" s="247" t="s">
        <v>115</v>
      </c>
      <c r="AU90" s="247" t="s">
        <v>69</v>
      </c>
      <c r="AV90" s="190"/>
      <c r="AW90" s="190"/>
      <c r="AX90" s="190"/>
      <c r="AY90" s="247" t="s">
        <v>114</v>
      </c>
      <c r="AZ90" s="190"/>
      <c r="BA90" s="190"/>
      <c r="BB90" s="190"/>
      <c r="BC90" s="190"/>
      <c r="BD90" s="190"/>
      <c r="BE90" s="277">
        <f t="shared" si="4"/>
        <v>0</v>
      </c>
      <c r="BF90" s="277">
        <f t="shared" si="5"/>
        <v>0</v>
      </c>
      <c r="BG90" s="277">
        <f t="shared" si="6"/>
        <v>0</v>
      </c>
      <c r="BH90" s="277">
        <f t="shared" si="7"/>
        <v>0</v>
      </c>
      <c r="BI90" s="277">
        <f t="shared" si="8"/>
        <v>0</v>
      </c>
      <c r="BJ90" s="247" t="s">
        <v>69</v>
      </c>
      <c r="BK90" s="277">
        <f t="shared" si="9"/>
        <v>0</v>
      </c>
      <c r="BL90" s="247" t="s">
        <v>79</v>
      </c>
      <c r="BM90" s="247" t="s">
        <v>138</v>
      </c>
      <c r="BN90" s="190"/>
      <c r="BO90" s="190"/>
      <c r="BP90" s="190"/>
      <c r="BQ90" s="190"/>
      <c r="BR90" s="190"/>
      <c r="BS90" s="190"/>
      <c r="BT90" s="190"/>
    </row>
    <row r="91" spans="1:72" s="1" customFormat="1" ht="22.5" customHeight="1">
      <c r="A91" s="190"/>
      <c r="B91" s="191"/>
      <c r="C91" s="240" t="s">
        <v>139</v>
      </c>
      <c r="D91" s="240" t="s">
        <v>115</v>
      </c>
      <c r="E91" s="241" t="s">
        <v>139</v>
      </c>
      <c r="F91" s="242" t="s">
        <v>197</v>
      </c>
      <c r="G91" s="243" t="s">
        <v>118</v>
      </c>
      <c r="H91" s="244">
        <v>1</v>
      </c>
      <c r="I91" s="179"/>
      <c r="J91" s="245">
        <f t="shared" si="0"/>
        <v>0</v>
      </c>
      <c r="K91" s="242" t="s">
        <v>5</v>
      </c>
      <c r="L91" s="191"/>
      <c r="M91" s="282" t="s">
        <v>5</v>
      </c>
      <c r="N91" s="274" t="s">
        <v>36</v>
      </c>
      <c r="O91" s="192"/>
      <c r="P91" s="275">
        <f t="shared" si="1"/>
        <v>0</v>
      </c>
      <c r="Q91" s="275">
        <v>0</v>
      </c>
      <c r="R91" s="275">
        <f t="shared" si="2"/>
        <v>0</v>
      </c>
      <c r="S91" s="275">
        <v>0</v>
      </c>
      <c r="T91" s="276">
        <f t="shared" si="3"/>
        <v>0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247" t="s">
        <v>79</v>
      </c>
      <c r="AS91" s="190"/>
      <c r="AT91" s="247" t="s">
        <v>115</v>
      </c>
      <c r="AU91" s="247" t="s">
        <v>69</v>
      </c>
      <c r="AV91" s="190"/>
      <c r="AW91" s="190"/>
      <c r="AX91" s="190"/>
      <c r="AY91" s="247" t="s">
        <v>114</v>
      </c>
      <c r="AZ91" s="190"/>
      <c r="BA91" s="190"/>
      <c r="BB91" s="190"/>
      <c r="BC91" s="190"/>
      <c r="BD91" s="190"/>
      <c r="BE91" s="277">
        <f t="shared" si="4"/>
        <v>0</v>
      </c>
      <c r="BF91" s="277">
        <f t="shared" si="5"/>
        <v>0</v>
      </c>
      <c r="BG91" s="277">
        <f t="shared" si="6"/>
        <v>0</v>
      </c>
      <c r="BH91" s="277">
        <f t="shared" si="7"/>
        <v>0</v>
      </c>
      <c r="BI91" s="277">
        <f t="shared" si="8"/>
        <v>0</v>
      </c>
      <c r="BJ91" s="247" t="s">
        <v>69</v>
      </c>
      <c r="BK91" s="277">
        <f t="shared" si="9"/>
        <v>0</v>
      </c>
      <c r="BL91" s="247" t="s">
        <v>79</v>
      </c>
      <c r="BM91" s="247" t="s">
        <v>141</v>
      </c>
      <c r="BN91" s="190"/>
      <c r="BO91" s="190"/>
      <c r="BP91" s="190"/>
      <c r="BQ91" s="190"/>
      <c r="BR91" s="190"/>
      <c r="BS91" s="190"/>
      <c r="BT91" s="190"/>
    </row>
    <row r="92" spans="1:72" s="1" customFormat="1" ht="22.5" customHeight="1">
      <c r="A92" s="190"/>
      <c r="B92" s="191"/>
      <c r="C92" s="240" t="s">
        <v>128</v>
      </c>
      <c r="D92" s="240" t="s">
        <v>115</v>
      </c>
      <c r="E92" s="241" t="s">
        <v>128</v>
      </c>
      <c r="F92" s="242" t="s">
        <v>198</v>
      </c>
      <c r="G92" s="243" t="s">
        <v>161</v>
      </c>
      <c r="H92" s="244">
        <v>1</v>
      </c>
      <c r="I92" s="179"/>
      <c r="J92" s="245">
        <f t="shared" si="0"/>
        <v>0</v>
      </c>
      <c r="K92" s="242" t="s">
        <v>5</v>
      </c>
      <c r="L92" s="191"/>
      <c r="M92" s="282" t="s">
        <v>5</v>
      </c>
      <c r="N92" s="274" t="s">
        <v>36</v>
      </c>
      <c r="O92" s="192"/>
      <c r="P92" s="275">
        <f t="shared" si="1"/>
        <v>0</v>
      </c>
      <c r="Q92" s="275">
        <v>0</v>
      </c>
      <c r="R92" s="275">
        <f t="shared" si="2"/>
        <v>0</v>
      </c>
      <c r="S92" s="275">
        <v>0</v>
      </c>
      <c r="T92" s="276">
        <f t="shared" si="3"/>
        <v>0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247" t="s">
        <v>79</v>
      </c>
      <c r="AS92" s="190"/>
      <c r="AT92" s="247" t="s">
        <v>115</v>
      </c>
      <c r="AU92" s="247" t="s">
        <v>69</v>
      </c>
      <c r="AV92" s="190"/>
      <c r="AW92" s="190"/>
      <c r="AX92" s="190"/>
      <c r="AY92" s="247" t="s">
        <v>114</v>
      </c>
      <c r="AZ92" s="190"/>
      <c r="BA92" s="190"/>
      <c r="BB92" s="190"/>
      <c r="BC92" s="190"/>
      <c r="BD92" s="190"/>
      <c r="BE92" s="277">
        <f t="shared" si="4"/>
        <v>0</v>
      </c>
      <c r="BF92" s="277">
        <f t="shared" si="5"/>
        <v>0</v>
      </c>
      <c r="BG92" s="277">
        <f t="shared" si="6"/>
        <v>0</v>
      </c>
      <c r="BH92" s="277">
        <f t="shared" si="7"/>
        <v>0</v>
      </c>
      <c r="BI92" s="277">
        <f t="shared" si="8"/>
        <v>0</v>
      </c>
      <c r="BJ92" s="247" t="s">
        <v>69</v>
      </c>
      <c r="BK92" s="277">
        <f t="shared" si="9"/>
        <v>0</v>
      </c>
      <c r="BL92" s="247" t="s">
        <v>79</v>
      </c>
      <c r="BM92" s="247" t="s">
        <v>142</v>
      </c>
      <c r="BN92" s="190"/>
      <c r="BO92" s="190"/>
      <c r="BP92" s="190"/>
      <c r="BQ92" s="190"/>
      <c r="BR92" s="190"/>
      <c r="BS92" s="190"/>
      <c r="BT92" s="190"/>
    </row>
    <row r="93" spans="1:72" s="1" customFormat="1" ht="22.5" customHeight="1">
      <c r="A93" s="190"/>
      <c r="B93" s="191"/>
      <c r="C93" s="240" t="s">
        <v>143</v>
      </c>
      <c r="D93" s="240" t="s">
        <v>115</v>
      </c>
      <c r="E93" s="241" t="s">
        <v>143</v>
      </c>
      <c r="F93" s="242" t="s">
        <v>199</v>
      </c>
      <c r="G93" s="243" t="s">
        <v>161</v>
      </c>
      <c r="H93" s="244">
        <v>0.5</v>
      </c>
      <c r="I93" s="179"/>
      <c r="J93" s="245">
        <f t="shared" si="0"/>
        <v>0</v>
      </c>
      <c r="K93" s="242" t="s">
        <v>5</v>
      </c>
      <c r="L93" s="191"/>
      <c r="M93" s="282" t="s">
        <v>5</v>
      </c>
      <c r="N93" s="274" t="s">
        <v>36</v>
      </c>
      <c r="O93" s="192"/>
      <c r="P93" s="275">
        <f t="shared" si="1"/>
        <v>0</v>
      </c>
      <c r="Q93" s="275">
        <v>0</v>
      </c>
      <c r="R93" s="275">
        <f t="shared" si="2"/>
        <v>0</v>
      </c>
      <c r="S93" s="275">
        <v>0</v>
      </c>
      <c r="T93" s="276">
        <f t="shared" si="3"/>
        <v>0</v>
      </c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247" t="s">
        <v>79</v>
      </c>
      <c r="AS93" s="190"/>
      <c r="AT93" s="247" t="s">
        <v>115</v>
      </c>
      <c r="AU93" s="247" t="s">
        <v>69</v>
      </c>
      <c r="AV93" s="190"/>
      <c r="AW93" s="190"/>
      <c r="AX93" s="190"/>
      <c r="AY93" s="247" t="s">
        <v>114</v>
      </c>
      <c r="AZ93" s="190"/>
      <c r="BA93" s="190"/>
      <c r="BB93" s="190"/>
      <c r="BC93" s="190"/>
      <c r="BD93" s="190"/>
      <c r="BE93" s="277">
        <f t="shared" si="4"/>
        <v>0</v>
      </c>
      <c r="BF93" s="277">
        <f t="shared" si="5"/>
        <v>0</v>
      </c>
      <c r="BG93" s="277">
        <f t="shared" si="6"/>
        <v>0</v>
      </c>
      <c r="BH93" s="277">
        <f t="shared" si="7"/>
        <v>0</v>
      </c>
      <c r="BI93" s="277">
        <f t="shared" si="8"/>
        <v>0</v>
      </c>
      <c r="BJ93" s="247" t="s">
        <v>69</v>
      </c>
      <c r="BK93" s="277">
        <f t="shared" si="9"/>
        <v>0</v>
      </c>
      <c r="BL93" s="247" t="s">
        <v>79</v>
      </c>
      <c r="BM93" s="247" t="s">
        <v>144</v>
      </c>
      <c r="BN93" s="190"/>
      <c r="BO93" s="190"/>
      <c r="BP93" s="190"/>
      <c r="BQ93" s="190"/>
      <c r="BR93" s="190"/>
      <c r="BS93" s="190"/>
      <c r="BT93" s="190"/>
    </row>
    <row r="94" spans="1:72" s="1" customFormat="1" ht="22.5" customHeight="1">
      <c r="A94" s="190"/>
      <c r="B94" s="191"/>
      <c r="C94" s="240" t="s">
        <v>131</v>
      </c>
      <c r="D94" s="240" t="s">
        <v>115</v>
      </c>
      <c r="E94" s="241" t="s">
        <v>131</v>
      </c>
      <c r="F94" s="242" t="s">
        <v>200</v>
      </c>
      <c r="G94" s="243" t="s">
        <v>201</v>
      </c>
      <c r="H94" s="244">
        <v>1</v>
      </c>
      <c r="I94" s="179"/>
      <c r="J94" s="245">
        <f t="shared" si="0"/>
        <v>0</v>
      </c>
      <c r="K94" s="242" t="s">
        <v>5</v>
      </c>
      <c r="L94" s="191"/>
      <c r="M94" s="282" t="s">
        <v>5</v>
      </c>
      <c r="N94" s="274" t="s">
        <v>36</v>
      </c>
      <c r="O94" s="192"/>
      <c r="P94" s="275">
        <f t="shared" si="1"/>
        <v>0</v>
      </c>
      <c r="Q94" s="275">
        <v>0</v>
      </c>
      <c r="R94" s="275">
        <f t="shared" si="2"/>
        <v>0</v>
      </c>
      <c r="S94" s="275">
        <v>0</v>
      </c>
      <c r="T94" s="276">
        <f t="shared" si="3"/>
        <v>0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247" t="s">
        <v>79</v>
      </c>
      <c r="AS94" s="190"/>
      <c r="AT94" s="247" t="s">
        <v>115</v>
      </c>
      <c r="AU94" s="247" t="s">
        <v>69</v>
      </c>
      <c r="AV94" s="190"/>
      <c r="AW94" s="190"/>
      <c r="AX94" s="190"/>
      <c r="AY94" s="247" t="s">
        <v>114</v>
      </c>
      <c r="AZ94" s="190"/>
      <c r="BA94" s="190"/>
      <c r="BB94" s="190"/>
      <c r="BC94" s="190"/>
      <c r="BD94" s="190"/>
      <c r="BE94" s="277">
        <f t="shared" si="4"/>
        <v>0</v>
      </c>
      <c r="BF94" s="277">
        <f t="shared" si="5"/>
        <v>0</v>
      </c>
      <c r="BG94" s="277">
        <f t="shared" si="6"/>
        <v>0</v>
      </c>
      <c r="BH94" s="277">
        <f t="shared" si="7"/>
        <v>0</v>
      </c>
      <c r="BI94" s="277">
        <f t="shared" si="8"/>
        <v>0</v>
      </c>
      <c r="BJ94" s="247" t="s">
        <v>69</v>
      </c>
      <c r="BK94" s="277">
        <f t="shared" si="9"/>
        <v>0</v>
      </c>
      <c r="BL94" s="247" t="s">
        <v>79</v>
      </c>
      <c r="BM94" s="247" t="s">
        <v>147</v>
      </c>
      <c r="BN94" s="190"/>
      <c r="BO94" s="190"/>
      <c r="BP94" s="190"/>
      <c r="BQ94" s="190"/>
      <c r="BR94" s="190"/>
      <c r="BS94" s="190"/>
      <c r="BT94" s="190"/>
    </row>
    <row r="95" spans="1:72" s="9" customFormat="1" ht="36.75" customHeight="1">
      <c r="A95" s="235"/>
      <c r="B95" s="236"/>
      <c r="C95" s="235"/>
      <c r="D95" s="237" t="s">
        <v>63</v>
      </c>
      <c r="E95" s="238" t="s">
        <v>202</v>
      </c>
      <c r="F95" s="238" t="s">
        <v>203</v>
      </c>
      <c r="G95" s="235"/>
      <c r="H95" s="235"/>
      <c r="I95" s="235"/>
      <c r="J95" s="239">
        <f>BK95</f>
        <v>0</v>
      </c>
      <c r="K95" s="235"/>
      <c r="L95" s="236"/>
      <c r="M95" s="267"/>
      <c r="N95" s="268"/>
      <c r="O95" s="268"/>
      <c r="P95" s="269">
        <f>SUM(P96:P97)</f>
        <v>0</v>
      </c>
      <c r="Q95" s="268"/>
      <c r="R95" s="269">
        <f>SUM(R96:R97)</f>
        <v>0</v>
      </c>
      <c r="S95" s="268"/>
      <c r="T95" s="270">
        <f>SUM(T96:T97)</f>
        <v>0</v>
      </c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71" t="s">
        <v>69</v>
      </c>
      <c r="AS95" s="235"/>
      <c r="AT95" s="272" t="s">
        <v>63</v>
      </c>
      <c r="AU95" s="272" t="s">
        <v>64</v>
      </c>
      <c r="AV95" s="235"/>
      <c r="AW95" s="235"/>
      <c r="AX95" s="235"/>
      <c r="AY95" s="271" t="s">
        <v>114</v>
      </c>
      <c r="AZ95" s="235"/>
      <c r="BA95" s="235"/>
      <c r="BB95" s="235"/>
      <c r="BC95" s="235"/>
      <c r="BD95" s="235"/>
      <c r="BE95" s="235"/>
      <c r="BF95" s="235"/>
      <c r="BG95" s="235"/>
      <c r="BH95" s="235"/>
      <c r="BI95" s="235"/>
      <c r="BJ95" s="235"/>
      <c r="BK95" s="273">
        <f>SUM(BK96:BK97)</f>
        <v>0</v>
      </c>
      <c r="BL95" s="235"/>
      <c r="BM95" s="235"/>
      <c r="BN95" s="235"/>
      <c r="BO95" s="235"/>
      <c r="BP95" s="235"/>
      <c r="BQ95" s="235"/>
      <c r="BR95" s="235"/>
      <c r="BS95" s="235"/>
      <c r="BT95" s="235"/>
    </row>
    <row r="96" spans="1:72" s="1" customFormat="1" ht="22.5" customHeight="1">
      <c r="A96" s="190"/>
      <c r="B96" s="191"/>
      <c r="C96" s="240" t="s">
        <v>11</v>
      </c>
      <c r="D96" s="240" t="s">
        <v>115</v>
      </c>
      <c r="E96" s="241" t="s">
        <v>11</v>
      </c>
      <c r="F96" s="242" t="s">
        <v>204</v>
      </c>
      <c r="G96" s="243" t="s">
        <v>118</v>
      </c>
      <c r="H96" s="244">
        <v>10</v>
      </c>
      <c r="I96" s="179"/>
      <c r="J96" s="245">
        <f>ROUND(I96*H96,2)</f>
        <v>0</v>
      </c>
      <c r="K96" s="242" t="s">
        <v>5</v>
      </c>
      <c r="L96" s="191"/>
      <c r="M96" s="282" t="s">
        <v>5</v>
      </c>
      <c r="N96" s="274" t="s">
        <v>36</v>
      </c>
      <c r="O96" s="192"/>
      <c r="P96" s="275">
        <f>O96*H96</f>
        <v>0</v>
      </c>
      <c r="Q96" s="275">
        <v>0</v>
      </c>
      <c r="R96" s="275">
        <f>Q96*H96</f>
        <v>0</v>
      </c>
      <c r="S96" s="275">
        <v>0</v>
      </c>
      <c r="T96" s="276">
        <f>S96*H96</f>
        <v>0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247" t="s">
        <v>79</v>
      </c>
      <c r="AS96" s="190"/>
      <c r="AT96" s="247" t="s">
        <v>115</v>
      </c>
      <c r="AU96" s="247" t="s">
        <v>69</v>
      </c>
      <c r="AV96" s="190"/>
      <c r="AW96" s="190"/>
      <c r="AX96" s="190"/>
      <c r="AY96" s="247" t="s">
        <v>114</v>
      </c>
      <c r="AZ96" s="190"/>
      <c r="BA96" s="190"/>
      <c r="BB96" s="190"/>
      <c r="BC96" s="190"/>
      <c r="BD96" s="190"/>
      <c r="BE96" s="277">
        <f>IF(N96="základní",J96,0)</f>
        <v>0</v>
      </c>
      <c r="BF96" s="277">
        <f>IF(N96="snížená",J96,0)</f>
        <v>0</v>
      </c>
      <c r="BG96" s="277">
        <f>IF(N96="zákl. přenesená",J96,0)</f>
        <v>0</v>
      </c>
      <c r="BH96" s="277">
        <f>IF(N96="sníž. přenesená",J96,0)</f>
        <v>0</v>
      </c>
      <c r="BI96" s="277">
        <f>IF(N96="nulová",J96,0)</f>
        <v>0</v>
      </c>
      <c r="BJ96" s="247" t="s">
        <v>69</v>
      </c>
      <c r="BK96" s="277">
        <f>ROUND(I96*H96,2)</f>
        <v>0</v>
      </c>
      <c r="BL96" s="247" t="s">
        <v>79</v>
      </c>
      <c r="BM96" s="247" t="s">
        <v>205</v>
      </c>
      <c r="BN96" s="190"/>
      <c r="BO96" s="190"/>
      <c r="BP96" s="190"/>
      <c r="BQ96" s="190"/>
      <c r="BR96" s="190"/>
      <c r="BS96" s="190"/>
      <c r="BT96" s="190"/>
    </row>
    <row r="97" spans="1:72" s="1" customFormat="1" ht="22.5" customHeight="1">
      <c r="A97" s="190"/>
      <c r="B97" s="191"/>
      <c r="C97" s="240" t="s">
        <v>134</v>
      </c>
      <c r="D97" s="240" t="s">
        <v>115</v>
      </c>
      <c r="E97" s="241" t="s">
        <v>134</v>
      </c>
      <c r="F97" s="242" t="s">
        <v>206</v>
      </c>
      <c r="G97" s="243" t="s">
        <v>161</v>
      </c>
      <c r="H97" s="244">
        <v>2</v>
      </c>
      <c r="I97" s="179"/>
      <c r="J97" s="245">
        <f>ROUND(I97*H97,2)</f>
        <v>0</v>
      </c>
      <c r="K97" s="242" t="s">
        <v>5</v>
      </c>
      <c r="L97" s="191"/>
      <c r="M97" s="282" t="s">
        <v>5</v>
      </c>
      <c r="N97" s="274" t="s">
        <v>36</v>
      </c>
      <c r="O97" s="192"/>
      <c r="P97" s="275">
        <f>O97*H97</f>
        <v>0</v>
      </c>
      <c r="Q97" s="275">
        <v>0</v>
      </c>
      <c r="R97" s="275">
        <f>Q97*H97</f>
        <v>0</v>
      </c>
      <c r="S97" s="275">
        <v>0</v>
      </c>
      <c r="T97" s="276">
        <f>S97*H97</f>
        <v>0</v>
      </c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247" t="s">
        <v>79</v>
      </c>
      <c r="AS97" s="190"/>
      <c r="AT97" s="247" t="s">
        <v>115</v>
      </c>
      <c r="AU97" s="247" t="s">
        <v>69</v>
      </c>
      <c r="AV97" s="190"/>
      <c r="AW97" s="190"/>
      <c r="AX97" s="190"/>
      <c r="AY97" s="247" t="s">
        <v>114</v>
      </c>
      <c r="AZ97" s="190"/>
      <c r="BA97" s="190"/>
      <c r="BB97" s="190"/>
      <c r="BC97" s="190"/>
      <c r="BD97" s="190"/>
      <c r="BE97" s="277">
        <f>IF(N97="základní",J97,0)</f>
        <v>0</v>
      </c>
      <c r="BF97" s="277">
        <f>IF(N97="snížená",J97,0)</f>
        <v>0</v>
      </c>
      <c r="BG97" s="277">
        <f>IF(N97="zákl. přenesená",J97,0)</f>
        <v>0</v>
      </c>
      <c r="BH97" s="277">
        <f>IF(N97="sníž. přenesená",J97,0)</f>
        <v>0</v>
      </c>
      <c r="BI97" s="277">
        <f>IF(N97="nulová",J97,0)</f>
        <v>0</v>
      </c>
      <c r="BJ97" s="247" t="s">
        <v>69</v>
      </c>
      <c r="BK97" s="277">
        <f>ROUND(I97*H97,2)</f>
        <v>0</v>
      </c>
      <c r="BL97" s="247" t="s">
        <v>79</v>
      </c>
      <c r="BM97" s="247" t="s">
        <v>150</v>
      </c>
      <c r="BN97" s="190"/>
      <c r="BO97" s="190"/>
      <c r="BP97" s="190"/>
      <c r="BQ97" s="190"/>
      <c r="BR97" s="190"/>
      <c r="BS97" s="190"/>
      <c r="BT97" s="190"/>
    </row>
    <row r="98" spans="1:72" s="9" customFormat="1" ht="36.75" customHeight="1">
      <c r="A98" s="235"/>
      <c r="B98" s="236"/>
      <c r="C98" s="235"/>
      <c r="D98" s="237" t="s">
        <v>63</v>
      </c>
      <c r="E98" s="238" t="s">
        <v>207</v>
      </c>
      <c r="F98" s="238" t="s">
        <v>208</v>
      </c>
      <c r="G98" s="235"/>
      <c r="H98" s="235"/>
      <c r="I98" s="235"/>
      <c r="J98" s="239">
        <f>BK98</f>
        <v>0</v>
      </c>
      <c r="K98" s="235"/>
      <c r="L98" s="236"/>
      <c r="M98" s="267"/>
      <c r="N98" s="268"/>
      <c r="O98" s="268"/>
      <c r="P98" s="269">
        <f>P99</f>
        <v>0</v>
      </c>
      <c r="Q98" s="268"/>
      <c r="R98" s="269">
        <f>R99</f>
        <v>0</v>
      </c>
      <c r="S98" s="268"/>
      <c r="T98" s="270">
        <f>T99</f>
        <v>0</v>
      </c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71" t="s">
        <v>69</v>
      </c>
      <c r="AS98" s="235"/>
      <c r="AT98" s="272" t="s">
        <v>63</v>
      </c>
      <c r="AU98" s="272" t="s">
        <v>64</v>
      </c>
      <c r="AV98" s="235"/>
      <c r="AW98" s="235"/>
      <c r="AX98" s="235"/>
      <c r="AY98" s="271" t="s">
        <v>114</v>
      </c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73">
        <f>BK99</f>
        <v>0</v>
      </c>
      <c r="BL98" s="235"/>
      <c r="BM98" s="235"/>
      <c r="BN98" s="235"/>
      <c r="BO98" s="235"/>
      <c r="BP98" s="235"/>
      <c r="BQ98" s="235"/>
      <c r="BR98" s="235"/>
      <c r="BS98" s="235"/>
      <c r="BT98" s="235"/>
    </row>
    <row r="99" spans="1:72" s="1" customFormat="1" ht="22.5" customHeight="1">
      <c r="A99" s="190"/>
      <c r="B99" s="191"/>
      <c r="C99" s="240" t="s">
        <v>151</v>
      </c>
      <c r="D99" s="240" t="s">
        <v>115</v>
      </c>
      <c r="E99" s="241" t="s">
        <v>209</v>
      </c>
      <c r="F99" s="242" t="s">
        <v>210</v>
      </c>
      <c r="G99" s="243" t="s">
        <v>201</v>
      </c>
      <c r="H99" s="244">
        <v>1</v>
      </c>
      <c r="I99" s="179"/>
      <c r="J99" s="245">
        <f>ROUND(I99*H99,2)</f>
        <v>0</v>
      </c>
      <c r="K99" s="242" t="s">
        <v>5</v>
      </c>
      <c r="L99" s="191"/>
      <c r="M99" s="282" t="s">
        <v>5</v>
      </c>
      <c r="N99" s="278" t="s">
        <v>36</v>
      </c>
      <c r="O99" s="279"/>
      <c r="P99" s="280">
        <f>O99*H99</f>
        <v>0</v>
      </c>
      <c r="Q99" s="280">
        <v>0</v>
      </c>
      <c r="R99" s="280">
        <f>Q99*H99</f>
        <v>0</v>
      </c>
      <c r="S99" s="280">
        <v>0</v>
      </c>
      <c r="T99" s="281">
        <f>S99*H99</f>
        <v>0</v>
      </c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247" t="s">
        <v>79</v>
      </c>
      <c r="AS99" s="190"/>
      <c r="AT99" s="247" t="s">
        <v>115</v>
      </c>
      <c r="AU99" s="247" t="s">
        <v>69</v>
      </c>
      <c r="AV99" s="190"/>
      <c r="AW99" s="190"/>
      <c r="AX99" s="190"/>
      <c r="AY99" s="247" t="s">
        <v>114</v>
      </c>
      <c r="AZ99" s="190"/>
      <c r="BA99" s="190"/>
      <c r="BB99" s="190"/>
      <c r="BC99" s="190"/>
      <c r="BD99" s="190"/>
      <c r="BE99" s="277">
        <f>IF(N99="základní",J99,0)</f>
        <v>0</v>
      </c>
      <c r="BF99" s="277">
        <f>IF(N99="snížená",J99,0)</f>
        <v>0</v>
      </c>
      <c r="BG99" s="277">
        <f>IF(N99="zákl. přenesená",J99,0)</f>
        <v>0</v>
      </c>
      <c r="BH99" s="277">
        <f>IF(N99="sníž. přenesená",J99,0)</f>
        <v>0</v>
      </c>
      <c r="BI99" s="277">
        <f>IF(N99="nulová",J99,0)</f>
        <v>0</v>
      </c>
      <c r="BJ99" s="247" t="s">
        <v>69</v>
      </c>
      <c r="BK99" s="277">
        <f>ROUND(I99*H99,2)</f>
        <v>0</v>
      </c>
      <c r="BL99" s="247" t="s">
        <v>79</v>
      </c>
      <c r="BM99" s="247" t="s">
        <v>154</v>
      </c>
      <c r="BN99" s="190"/>
      <c r="BO99" s="190"/>
      <c r="BP99" s="190"/>
      <c r="BQ99" s="190"/>
      <c r="BR99" s="190"/>
      <c r="BS99" s="190"/>
      <c r="BT99" s="190"/>
    </row>
    <row r="100" spans="1:72" s="1" customFormat="1" ht="6.75" customHeight="1">
      <c r="A100" s="190"/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191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</row>
  </sheetData>
  <sheetProtection password="D35C" sheet="1" objects="1" scenarios="1" formatCells="0" selectLockedCells="1"/>
  <autoFilter ref="C78:K99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9"/>
  <sheetViews>
    <sheetView showGridLines="0" tabSelected="1" zoomScalePageLayoutView="0" workbookViewId="0" topLeftCell="A1">
      <pane ySplit="1" topLeftCell="A65" activePane="bottomLeft" state="frozen"/>
      <selection pane="topLeft" activeCell="AN8" sqref="AN8"/>
      <selection pane="bottomLeft" activeCell="AN8" sqref="AN8"/>
    </sheetView>
  </sheetViews>
  <sheetFormatPr defaultColWidth="8.66015625" defaultRowHeight="13.5"/>
  <cols>
    <col min="1" max="1" width="8.16015625" style="183" customWidth="1"/>
    <col min="2" max="2" width="1.66796875" style="183" customWidth="1"/>
    <col min="3" max="4" width="4.16015625" style="183" customWidth="1"/>
    <col min="5" max="5" width="17.16015625" style="183" customWidth="1"/>
    <col min="6" max="6" width="93.66015625" style="183" customWidth="1"/>
    <col min="7" max="7" width="8.66015625" style="183" customWidth="1"/>
    <col min="8" max="8" width="11.16015625" style="183" customWidth="1"/>
    <col min="9" max="9" width="12.66015625" style="183" customWidth="1"/>
    <col min="10" max="10" width="23.5" style="183" customWidth="1"/>
    <col min="11" max="11" width="15.5" style="183" hidden="1" customWidth="1"/>
    <col min="12" max="12" width="8.66015625" style="183" customWidth="1"/>
    <col min="13" max="18" width="9.16015625" style="183" hidden="1" customWidth="1"/>
    <col min="19" max="19" width="8.16015625" style="183" hidden="1" customWidth="1"/>
    <col min="20" max="20" width="29.66015625" style="183" hidden="1" customWidth="1"/>
    <col min="21" max="21" width="16.16015625" style="183" hidden="1" customWidth="1"/>
    <col min="22" max="22" width="12.16015625" style="183" customWidth="1"/>
    <col min="23" max="23" width="16.16015625" style="183" customWidth="1"/>
    <col min="24" max="24" width="12.16015625" style="183" customWidth="1"/>
    <col min="25" max="25" width="15" style="183" customWidth="1"/>
    <col min="26" max="26" width="11" style="183" customWidth="1"/>
    <col min="27" max="27" width="15" style="183" customWidth="1"/>
    <col min="28" max="28" width="16.16015625" style="183" customWidth="1"/>
    <col min="29" max="29" width="11" style="183" customWidth="1"/>
    <col min="30" max="30" width="15" style="183" customWidth="1"/>
    <col min="31" max="31" width="16.16015625" style="183" customWidth="1"/>
    <col min="32" max="43" width="8.66015625" style="0" customWidth="1"/>
    <col min="44" max="65" width="9.16015625" style="0" hidden="1" customWidth="1"/>
  </cols>
  <sheetData>
    <row r="1" spans="1:70" ht="21.75" customHeight="1">
      <c r="A1" s="181"/>
      <c r="B1" s="13"/>
      <c r="C1" s="13"/>
      <c r="D1" s="14" t="s">
        <v>1</v>
      </c>
      <c r="E1" s="13"/>
      <c r="F1" s="182" t="s">
        <v>82</v>
      </c>
      <c r="G1" s="342" t="s">
        <v>83</v>
      </c>
      <c r="H1" s="342"/>
      <c r="I1" s="13"/>
      <c r="J1" s="182" t="s">
        <v>84</v>
      </c>
      <c r="K1" s="14" t="s">
        <v>85</v>
      </c>
      <c r="L1" s="182" t="s">
        <v>86</v>
      </c>
      <c r="M1" s="182"/>
      <c r="N1" s="182"/>
      <c r="O1" s="182"/>
      <c r="P1" s="182"/>
      <c r="Q1" s="182"/>
      <c r="R1" s="182"/>
      <c r="S1" s="182"/>
      <c r="T1" s="182"/>
      <c r="U1" s="246"/>
      <c r="V1" s="246"/>
      <c r="W1" s="181"/>
      <c r="X1" s="181"/>
      <c r="Y1" s="181"/>
      <c r="Z1" s="181"/>
      <c r="AA1" s="181"/>
      <c r="AB1" s="181"/>
      <c r="AC1" s="181"/>
      <c r="AD1" s="181"/>
      <c r="AE1" s="181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0" t="s">
        <v>78</v>
      </c>
    </row>
    <row r="3" spans="2:46" ht="6.75" customHeight="1">
      <c r="B3" s="184"/>
      <c r="C3" s="185"/>
      <c r="D3" s="185"/>
      <c r="E3" s="185"/>
      <c r="F3" s="185"/>
      <c r="G3" s="185"/>
      <c r="H3" s="185"/>
      <c r="I3" s="185"/>
      <c r="J3" s="185"/>
      <c r="K3" s="248"/>
      <c r="AT3" s="20" t="s">
        <v>73</v>
      </c>
    </row>
    <row r="4" spans="2:46" ht="36.75" customHeight="1">
      <c r="B4" s="186"/>
      <c r="C4" s="187"/>
      <c r="D4" s="188" t="s">
        <v>87</v>
      </c>
      <c r="E4" s="187"/>
      <c r="F4" s="187"/>
      <c r="G4" s="187"/>
      <c r="H4" s="187"/>
      <c r="I4" s="187"/>
      <c r="J4" s="187"/>
      <c r="K4" s="249"/>
      <c r="M4" s="250" t="s">
        <v>12</v>
      </c>
      <c r="AT4" s="20" t="s">
        <v>6</v>
      </c>
    </row>
    <row r="5" spans="2:11" ht="6.75" customHeight="1">
      <c r="B5" s="186"/>
      <c r="C5" s="187"/>
      <c r="D5" s="187"/>
      <c r="E5" s="187"/>
      <c r="F5" s="187"/>
      <c r="G5" s="187"/>
      <c r="H5" s="187"/>
      <c r="I5" s="187"/>
      <c r="J5" s="187"/>
      <c r="K5" s="249"/>
    </row>
    <row r="6" spans="2:11" ht="15">
      <c r="B6" s="186"/>
      <c r="C6" s="187"/>
      <c r="D6" s="189" t="s">
        <v>17</v>
      </c>
      <c r="E6" s="187"/>
      <c r="F6" s="187"/>
      <c r="G6" s="187"/>
      <c r="H6" s="187"/>
      <c r="I6" s="187"/>
      <c r="J6" s="187"/>
      <c r="K6" s="249"/>
    </row>
    <row r="7" spans="2:11" ht="22.5" customHeight="1">
      <c r="B7" s="186"/>
      <c r="C7" s="187"/>
      <c r="D7" s="187"/>
      <c r="E7" s="345" t="str">
        <f>'Rekapitulace stavby'!K6</f>
        <v>VYBAVENÍ  INTERIÉRU  DÁMSKÝCH  ŠATEN  A  PŘILEHLÝCH  PROSTOR - Hlavní budova Klicperova divadla, Dlouhá 99/9, 500 03 Hradec Králové</v>
      </c>
      <c r="F7" s="346"/>
      <c r="G7" s="346"/>
      <c r="H7" s="346"/>
      <c r="I7" s="187"/>
      <c r="J7" s="187"/>
      <c r="K7" s="249"/>
    </row>
    <row r="8" spans="1:31" s="1" customFormat="1" ht="15">
      <c r="A8" s="190"/>
      <c r="B8" s="191"/>
      <c r="C8" s="192"/>
      <c r="D8" s="189" t="s">
        <v>88</v>
      </c>
      <c r="E8" s="192"/>
      <c r="F8" s="192"/>
      <c r="G8" s="192"/>
      <c r="H8" s="192"/>
      <c r="I8" s="192"/>
      <c r="J8" s="192"/>
      <c r="K8" s="251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</row>
    <row r="9" spans="1:31" s="1" customFormat="1" ht="36.75" customHeight="1">
      <c r="A9" s="190"/>
      <c r="B9" s="191"/>
      <c r="C9" s="192"/>
      <c r="D9" s="192"/>
      <c r="E9" s="347" t="s">
        <v>211</v>
      </c>
      <c r="F9" s="348"/>
      <c r="G9" s="348"/>
      <c r="H9" s="348"/>
      <c r="I9" s="192"/>
      <c r="J9" s="192"/>
      <c r="K9" s="251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</row>
    <row r="10" spans="1:31" s="1" customFormat="1" ht="13.5">
      <c r="A10" s="190"/>
      <c r="B10" s="191"/>
      <c r="C10" s="192"/>
      <c r="D10" s="192"/>
      <c r="E10" s="192"/>
      <c r="F10" s="192"/>
      <c r="G10" s="192"/>
      <c r="H10" s="192"/>
      <c r="I10" s="192"/>
      <c r="J10" s="192"/>
      <c r="K10" s="251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</row>
    <row r="11" spans="1:31" s="1" customFormat="1" ht="14.25" customHeight="1">
      <c r="A11" s="190"/>
      <c r="B11" s="191"/>
      <c r="C11" s="192"/>
      <c r="D11" s="189" t="s">
        <v>18</v>
      </c>
      <c r="E11" s="192"/>
      <c r="F11" s="193" t="s">
        <v>5</v>
      </c>
      <c r="G11" s="192"/>
      <c r="H11" s="192"/>
      <c r="I11" s="189" t="s">
        <v>19</v>
      </c>
      <c r="J11" s="193" t="s">
        <v>5</v>
      </c>
      <c r="K11" s="251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</row>
    <row r="12" spans="1:31" s="1" customFormat="1" ht="14.25" customHeight="1">
      <c r="A12" s="190"/>
      <c r="B12" s="191"/>
      <c r="C12" s="192"/>
      <c r="D12" s="189" t="s">
        <v>20</v>
      </c>
      <c r="E12" s="192"/>
      <c r="F12" s="193" t="s">
        <v>21</v>
      </c>
      <c r="G12" s="192"/>
      <c r="H12" s="192"/>
      <c r="I12" s="189" t="s">
        <v>22</v>
      </c>
      <c r="J12" s="194">
        <f>'Rekapitulace stavby'!AN8</f>
        <v>42880</v>
      </c>
      <c r="K12" s="251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</row>
    <row r="13" spans="1:31" s="1" customFormat="1" ht="10.5" customHeight="1">
      <c r="A13" s="190"/>
      <c r="B13" s="191"/>
      <c r="C13" s="192"/>
      <c r="D13" s="192"/>
      <c r="E13" s="192"/>
      <c r="F13" s="192"/>
      <c r="G13" s="192"/>
      <c r="H13" s="192"/>
      <c r="I13" s="192"/>
      <c r="J13" s="192"/>
      <c r="K13" s="251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</row>
    <row r="14" spans="1:31" s="1" customFormat="1" ht="14.25" customHeight="1">
      <c r="A14" s="190"/>
      <c r="B14" s="191"/>
      <c r="C14" s="192"/>
      <c r="D14" s="189" t="s">
        <v>23</v>
      </c>
      <c r="E14" s="192"/>
      <c r="F14" s="192"/>
      <c r="G14" s="192"/>
      <c r="H14" s="192"/>
      <c r="I14" s="189" t="s">
        <v>24</v>
      </c>
      <c r="J14" s="193" t="s">
        <v>5</v>
      </c>
      <c r="K14" s="251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</row>
    <row r="15" spans="1:31" s="1" customFormat="1" ht="18" customHeight="1">
      <c r="A15" s="190"/>
      <c r="B15" s="191"/>
      <c r="C15" s="192"/>
      <c r="D15" s="192"/>
      <c r="E15" s="193" t="s">
        <v>626</v>
      </c>
      <c r="F15" s="192"/>
      <c r="G15" s="192"/>
      <c r="H15" s="192"/>
      <c r="I15" s="189" t="s">
        <v>25</v>
      </c>
      <c r="J15" s="193" t="s">
        <v>5</v>
      </c>
      <c r="K15" s="251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</row>
    <row r="16" spans="1:31" s="1" customFormat="1" ht="6.75" customHeight="1">
      <c r="A16" s="190"/>
      <c r="B16" s="191"/>
      <c r="C16" s="192"/>
      <c r="D16" s="192"/>
      <c r="E16" s="192"/>
      <c r="F16" s="192"/>
      <c r="G16" s="192"/>
      <c r="H16" s="192"/>
      <c r="I16" s="192"/>
      <c r="J16" s="192"/>
      <c r="K16" s="251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</row>
    <row r="17" spans="1:31" s="1" customFormat="1" ht="14.25" customHeight="1">
      <c r="A17" s="190"/>
      <c r="B17" s="191"/>
      <c r="C17" s="192"/>
      <c r="D17" s="189" t="s">
        <v>26</v>
      </c>
      <c r="E17" s="192"/>
      <c r="F17" s="192"/>
      <c r="G17" s="192"/>
      <c r="H17" s="192"/>
      <c r="I17" s="189" t="s">
        <v>24</v>
      </c>
      <c r="J17" s="193" t="str">
        <f>IF('Rekapitulace stavby'!AN13="Vyplň údaj","",IF('Rekapitulace stavby'!AN13="","",'Rekapitulace stavby'!AN13))</f>
        <v>Vyplň údaje</v>
      </c>
      <c r="K17" s="251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</row>
    <row r="18" spans="1:31" s="1" customFormat="1" ht="18" customHeight="1">
      <c r="A18" s="190"/>
      <c r="B18" s="191"/>
      <c r="C18" s="192"/>
      <c r="D18" s="192"/>
      <c r="E18" s="193" t="str">
        <f>IF('Rekapitulace stavby'!E14="Vyplň údaj","",IF('Rekapitulace stavby'!E14="","",'Rekapitulace stavby'!E14))</f>
        <v>Vyplň údaje</v>
      </c>
      <c r="F18" s="192"/>
      <c r="G18" s="192"/>
      <c r="H18" s="192"/>
      <c r="I18" s="189" t="s">
        <v>25</v>
      </c>
      <c r="J18" s="193" t="str">
        <f>IF('Rekapitulace stavby'!AN14="Vyplň údaj","",IF('Rekapitulace stavby'!AN14="","",'Rekapitulace stavby'!AN14))</f>
        <v>Vyplň údaje</v>
      </c>
      <c r="K18" s="251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</row>
    <row r="19" spans="1:31" s="1" customFormat="1" ht="6.75" customHeight="1">
      <c r="A19" s="190"/>
      <c r="B19" s="191"/>
      <c r="C19" s="192"/>
      <c r="D19" s="192"/>
      <c r="E19" s="192"/>
      <c r="F19" s="192"/>
      <c r="G19" s="192"/>
      <c r="H19" s="192"/>
      <c r="I19" s="192"/>
      <c r="J19" s="192"/>
      <c r="K19" s="251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</row>
    <row r="20" spans="1:31" s="1" customFormat="1" ht="14.25" customHeight="1">
      <c r="A20" s="190"/>
      <c r="B20" s="191"/>
      <c r="C20" s="192"/>
      <c r="D20" s="189" t="s">
        <v>27</v>
      </c>
      <c r="E20" s="192"/>
      <c r="F20" s="192"/>
      <c r="G20" s="192"/>
      <c r="H20" s="192"/>
      <c r="I20" s="189" t="s">
        <v>24</v>
      </c>
      <c r="J20" s="193">
        <f>IF('Rekapitulace stavby'!AN16="","",'Rekapitulace stavby'!AN16)</f>
      </c>
      <c r="K20" s="251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</row>
    <row r="21" spans="1:31" s="1" customFormat="1" ht="18" customHeight="1">
      <c r="A21" s="190"/>
      <c r="B21" s="191"/>
      <c r="C21" s="192"/>
      <c r="D21" s="192"/>
      <c r="E21" s="193" t="str">
        <f>IF('Rekapitulace stavby'!E17="","",'Rekapitulace stavby'!E17)</f>
        <v> </v>
      </c>
      <c r="F21" s="192"/>
      <c r="G21" s="192"/>
      <c r="H21" s="192"/>
      <c r="I21" s="189" t="s">
        <v>25</v>
      </c>
      <c r="J21" s="193">
        <f>IF('Rekapitulace stavby'!AN17="","",'Rekapitulace stavby'!AN17)</f>
      </c>
      <c r="K21" s="251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</row>
    <row r="22" spans="1:31" s="1" customFormat="1" ht="6.75" customHeight="1">
      <c r="A22" s="190"/>
      <c r="B22" s="191"/>
      <c r="C22" s="192"/>
      <c r="D22" s="192"/>
      <c r="E22" s="192"/>
      <c r="F22" s="192"/>
      <c r="G22" s="192"/>
      <c r="H22" s="192"/>
      <c r="I22" s="192"/>
      <c r="J22" s="192"/>
      <c r="K22" s="251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</row>
    <row r="23" spans="1:31" s="1" customFormat="1" ht="14.25" customHeight="1">
      <c r="A23" s="190"/>
      <c r="B23" s="191"/>
      <c r="C23" s="192"/>
      <c r="D23" s="189" t="s">
        <v>30</v>
      </c>
      <c r="E23" s="192"/>
      <c r="F23" s="192"/>
      <c r="G23" s="192"/>
      <c r="H23" s="192"/>
      <c r="I23" s="192"/>
      <c r="J23" s="192"/>
      <c r="K23" s="251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</row>
    <row r="24" spans="1:31" s="6" customFormat="1" ht="22.5" customHeight="1">
      <c r="A24" s="195"/>
      <c r="B24" s="196"/>
      <c r="C24" s="197"/>
      <c r="D24" s="197"/>
      <c r="E24" s="349" t="s">
        <v>5</v>
      </c>
      <c r="F24" s="349"/>
      <c r="G24" s="349"/>
      <c r="H24" s="349"/>
      <c r="I24" s="197"/>
      <c r="J24" s="197"/>
      <c r="K24" s="252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</row>
    <row r="25" spans="1:31" s="1" customFormat="1" ht="6.75" customHeight="1">
      <c r="A25" s="190"/>
      <c r="B25" s="191"/>
      <c r="C25" s="192"/>
      <c r="D25" s="192"/>
      <c r="E25" s="192"/>
      <c r="F25" s="192"/>
      <c r="G25" s="192"/>
      <c r="H25" s="192"/>
      <c r="I25" s="192"/>
      <c r="J25" s="192"/>
      <c r="K25" s="251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</row>
    <row r="26" spans="1:31" s="1" customFormat="1" ht="6.75" customHeight="1">
      <c r="A26" s="190"/>
      <c r="B26" s="191"/>
      <c r="C26" s="192"/>
      <c r="D26" s="198"/>
      <c r="E26" s="198"/>
      <c r="F26" s="198"/>
      <c r="G26" s="198"/>
      <c r="H26" s="198"/>
      <c r="I26" s="198"/>
      <c r="J26" s="198"/>
      <c r="K26" s="253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</row>
    <row r="27" spans="1:31" s="1" customFormat="1" ht="24.75" customHeight="1">
      <c r="A27" s="190"/>
      <c r="B27" s="191"/>
      <c r="C27" s="192"/>
      <c r="D27" s="199" t="s">
        <v>31</v>
      </c>
      <c r="E27" s="192"/>
      <c r="F27" s="192"/>
      <c r="G27" s="192"/>
      <c r="H27" s="192"/>
      <c r="I27" s="192"/>
      <c r="J27" s="200">
        <f>ROUND(J83,2)</f>
        <v>0</v>
      </c>
      <c r="K27" s="251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</row>
    <row r="28" spans="1:31" s="1" customFormat="1" ht="6.75" customHeight="1">
      <c r="A28" s="190"/>
      <c r="B28" s="191"/>
      <c r="C28" s="192"/>
      <c r="D28" s="198"/>
      <c r="E28" s="198"/>
      <c r="F28" s="198"/>
      <c r="G28" s="198"/>
      <c r="H28" s="198"/>
      <c r="I28" s="198"/>
      <c r="J28" s="198"/>
      <c r="K28" s="253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</row>
    <row r="29" spans="1:31" s="1" customFormat="1" ht="14.25" customHeight="1">
      <c r="A29" s="190"/>
      <c r="B29" s="191"/>
      <c r="C29" s="192"/>
      <c r="D29" s="192"/>
      <c r="E29" s="192"/>
      <c r="F29" s="201" t="s">
        <v>33</v>
      </c>
      <c r="G29" s="192"/>
      <c r="H29" s="192"/>
      <c r="I29" s="201" t="s">
        <v>32</v>
      </c>
      <c r="J29" s="201" t="s">
        <v>34</v>
      </c>
      <c r="K29" s="251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</row>
    <row r="30" spans="1:31" s="1" customFormat="1" ht="14.25" customHeight="1">
      <c r="A30" s="190"/>
      <c r="B30" s="191"/>
      <c r="C30" s="192"/>
      <c r="D30" s="202" t="s">
        <v>35</v>
      </c>
      <c r="E30" s="202" t="s">
        <v>36</v>
      </c>
      <c r="F30" s="203">
        <f>ROUND(SUM(BE83:BE178),2)</f>
        <v>0</v>
      </c>
      <c r="G30" s="192"/>
      <c r="H30" s="192"/>
      <c r="I30" s="204">
        <v>0.21</v>
      </c>
      <c r="J30" s="203">
        <f>ROUND(ROUND((SUM(BE83:BE178)),2)*I30,2)</f>
        <v>0</v>
      </c>
      <c r="K30" s="251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</row>
    <row r="31" spans="1:31" s="1" customFormat="1" ht="14.25" customHeight="1">
      <c r="A31" s="190"/>
      <c r="B31" s="191"/>
      <c r="C31" s="192"/>
      <c r="D31" s="192"/>
      <c r="E31" s="202" t="s">
        <v>37</v>
      </c>
      <c r="F31" s="203">
        <f>ROUND(SUM(BF83:BF178),2)</f>
        <v>0</v>
      </c>
      <c r="G31" s="192"/>
      <c r="H31" s="192"/>
      <c r="I31" s="204">
        <v>0.15</v>
      </c>
      <c r="J31" s="203">
        <f>ROUND(ROUND((SUM(BF83:BF178)),2)*I31,2)</f>
        <v>0</v>
      </c>
      <c r="K31" s="251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</row>
    <row r="32" spans="1:31" s="1" customFormat="1" ht="14.25" customHeight="1" hidden="1">
      <c r="A32" s="190"/>
      <c r="B32" s="191"/>
      <c r="C32" s="192"/>
      <c r="D32" s="192"/>
      <c r="E32" s="202" t="s">
        <v>38</v>
      </c>
      <c r="F32" s="203">
        <f>ROUND(SUM(BG83:BG178),2)</f>
        <v>0</v>
      </c>
      <c r="G32" s="192"/>
      <c r="H32" s="192"/>
      <c r="I32" s="204">
        <v>0.21</v>
      </c>
      <c r="J32" s="203">
        <v>0</v>
      </c>
      <c r="K32" s="251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</row>
    <row r="33" spans="1:31" s="1" customFormat="1" ht="14.25" customHeight="1" hidden="1">
      <c r="A33" s="190"/>
      <c r="B33" s="191"/>
      <c r="C33" s="192"/>
      <c r="D33" s="192"/>
      <c r="E33" s="202" t="s">
        <v>39</v>
      </c>
      <c r="F33" s="203">
        <f>ROUND(SUM(BH83:BH178),2)</f>
        <v>0</v>
      </c>
      <c r="G33" s="192"/>
      <c r="H33" s="192"/>
      <c r="I33" s="204">
        <v>0.15</v>
      </c>
      <c r="J33" s="203">
        <v>0</v>
      </c>
      <c r="K33" s="251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</row>
    <row r="34" spans="1:31" s="1" customFormat="1" ht="14.25" customHeight="1" hidden="1">
      <c r="A34" s="190"/>
      <c r="B34" s="191"/>
      <c r="C34" s="192"/>
      <c r="D34" s="192"/>
      <c r="E34" s="202" t="s">
        <v>40</v>
      </c>
      <c r="F34" s="203">
        <f>ROUND(SUM(BI83:BI178),2)</f>
        <v>0</v>
      </c>
      <c r="G34" s="192"/>
      <c r="H34" s="192"/>
      <c r="I34" s="204">
        <v>0</v>
      </c>
      <c r="J34" s="203">
        <v>0</v>
      </c>
      <c r="K34" s="251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</row>
    <row r="35" spans="1:31" s="1" customFormat="1" ht="6.75" customHeight="1">
      <c r="A35" s="190"/>
      <c r="B35" s="191"/>
      <c r="C35" s="192"/>
      <c r="D35" s="192"/>
      <c r="E35" s="192"/>
      <c r="F35" s="192"/>
      <c r="G35" s="192"/>
      <c r="H35" s="192"/>
      <c r="I35" s="192"/>
      <c r="J35" s="192"/>
      <c r="K35" s="251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</row>
    <row r="36" spans="1:31" s="1" customFormat="1" ht="24.75" customHeight="1">
      <c r="A36" s="190"/>
      <c r="B36" s="191"/>
      <c r="C36" s="205"/>
      <c r="D36" s="206" t="s">
        <v>41</v>
      </c>
      <c r="E36" s="207"/>
      <c r="F36" s="207"/>
      <c r="G36" s="208" t="s">
        <v>42</v>
      </c>
      <c r="H36" s="209" t="s">
        <v>43</v>
      </c>
      <c r="I36" s="207"/>
      <c r="J36" s="210">
        <f>SUM(J27:J34)</f>
        <v>0</v>
      </c>
      <c r="K36" s="254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</row>
    <row r="37" spans="1:31" s="1" customFormat="1" ht="14.25" customHeight="1">
      <c r="A37" s="190"/>
      <c r="B37" s="211"/>
      <c r="C37" s="212"/>
      <c r="D37" s="212"/>
      <c r="E37" s="212"/>
      <c r="F37" s="212"/>
      <c r="G37" s="212"/>
      <c r="H37" s="212"/>
      <c r="I37" s="212"/>
      <c r="J37" s="212"/>
      <c r="K37" s="255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</row>
    <row r="41" spans="1:31" s="1" customFormat="1" ht="6.75" customHeight="1">
      <c r="A41" s="190"/>
      <c r="B41" s="213"/>
      <c r="C41" s="214"/>
      <c r="D41" s="214"/>
      <c r="E41" s="214"/>
      <c r="F41" s="214"/>
      <c r="G41" s="214"/>
      <c r="H41" s="214"/>
      <c r="I41" s="214"/>
      <c r="J41" s="214"/>
      <c r="K41" s="256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</row>
    <row r="42" spans="1:31" s="1" customFormat="1" ht="36.75" customHeight="1">
      <c r="A42" s="190"/>
      <c r="B42" s="191"/>
      <c r="C42" s="188" t="s">
        <v>90</v>
      </c>
      <c r="D42" s="192"/>
      <c r="E42" s="192"/>
      <c r="F42" s="192"/>
      <c r="G42" s="192"/>
      <c r="H42" s="192"/>
      <c r="I42" s="192"/>
      <c r="J42" s="192"/>
      <c r="K42" s="251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</row>
    <row r="43" spans="1:31" s="1" customFormat="1" ht="6.75" customHeight="1">
      <c r="A43" s="190"/>
      <c r="B43" s="191"/>
      <c r="C43" s="192"/>
      <c r="D43" s="192"/>
      <c r="E43" s="192"/>
      <c r="F43" s="192"/>
      <c r="G43" s="192"/>
      <c r="H43" s="192"/>
      <c r="I43" s="192"/>
      <c r="J43" s="192"/>
      <c r="K43" s="251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</row>
    <row r="44" spans="1:31" s="1" customFormat="1" ht="14.25" customHeight="1">
      <c r="A44" s="190"/>
      <c r="B44" s="191"/>
      <c r="C44" s="189" t="s">
        <v>17</v>
      </c>
      <c r="D44" s="192"/>
      <c r="E44" s="192"/>
      <c r="F44" s="192"/>
      <c r="G44" s="192"/>
      <c r="H44" s="192"/>
      <c r="I44" s="192"/>
      <c r="J44" s="192"/>
      <c r="K44" s="251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</row>
    <row r="45" spans="1:31" s="1" customFormat="1" ht="22.5" customHeight="1">
      <c r="A45" s="190"/>
      <c r="B45" s="191"/>
      <c r="C45" s="192"/>
      <c r="D45" s="192"/>
      <c r="E45" s="345" t="str">
        <f>E7</f>
        <v>VYBAVENÍ  INTERIÉRU  DÁMSKÝCH  ŠATEN  A  PŘILEHLÝCH  PROSTOR - Hlavní budova Klicperova divadla, Dlouhá 99/9, 500 03 Hradec Králové</v>
      </c>
      <c r="F45" s="346"/>
      <c r="G45" s="346"/>
      <c r="H45" s="346"/>
      <c r="I45" s="192"/>
      <c r="J45" s="192"/>
      <c r="K45" s="251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</row>
    <row r="46" spans="1:31" s="1" customFormat="1" ht="14.25" customHeight="1">
      <c r="A46" s="190"/>
      <c r="B46" s="191"/>
      <c r="C46" s="189" t="s">
        <v>88</v>
      </c>
      <c r="D46" s="192"/>
      <c r="E46" s="192"/>
      <c r="F46" s="192"/>
      <c r="G46" s="192"/>
      <c r="H46" s="192"/>
      <c r="I46" s="192"/>
      <c r="J46" s="192"/>
      <c r="K46" s="251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</row>
    <row r="47" spans="1:31" s="1" customFormat="1" ht="23.25" customHeight="1">
      <c r="A47" s="190"/>
      <c r="B47" s="191"/>
      <c r="C47" s="192"/>
      <c r="D47" s="192"/>
      <c r="E47" s="347" t="str">
        <f>E9</f>
        <v>3 - Nábytek</v>
      </c>
      <c r="F47" s="348"/>
      <c r="G47" s="348"/>
      <c r="H47" s="348"/>
      <c r="I47" s="192"/>
      <c r="J47" s="192"/>
      <c r="K47" s="251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</row>
    <row r="48" spans="1:31" s="1" customFormat="1" ht="6.75" customHeight="1">
      <c r="A48" s="190"/>
      <c r="B48" s="191"/>
      <c r="C48" s="192"/>
      <c r="D48" s="192"/>
      <c r="E48" s="192"/>
      <c r="F48" s="192"/>
      <c r="G48" s="192"/>
      <c r="H48" s="192"/>
      <c r="I48" s="192"/>
      <c r="J48" s="192"/>
      <c r="K48" s="251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</row>
    <row r="49" spans="1:31" s="1" customFormat="1" ht="18" customHeight="1">
      <c r="A49" s="190"/>
      <c r="B49" s="191"/>
      <c r="C49" s="189" t="s">
        <v>20</v>
      </c>
      <c r="D49" s="192"/>
      <c r="E49" s="192"/>
      <c r="F49" s="193" t="str">
        <f>F12</f>
        <v>Dlouhá 99/9, 500 03 Hradec Králové</v>
      </c>
      <c r="G49" s="192"/>
      <c r="H49" s="192"/>
      <c r="I49" s="189" t="s">
        <v>22</v>
      </c>
      <c r="J49" s="194">
        <f>IF(J12="","",J12)</f>
        <v>42880</v>
      </c>
      <c r="K49" s="251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</row>
    <row r="50" spans="1:31" s="1" customFormat="1" ht="6.75" customHeight="1">
      <c r="A50" s="190"/>
      <c r="B50" s="191"/>
      <c r="C50" s="192"/>
      <c r="D50" s="192"/>
      <c r="E50" s="192"/>
      <c r="F50" s="192"/>
      <c r="G50" s="192"/>
      <c r="H50" s="192"/>
      <c r="I50" s="192"/>
      <c r="J50" s="192"/>
      <c r="K50" s="251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</row>
    <row r="51" spans="1:31" s="1" customFormat="1" ht="15">
      <c r="A51" s="190"/>
      <c r="B51" s="191"/>
      <c r="C51" s="189" t="s">
        <v>23</v>
      </c>
      <c r="D51" s="192"/>
      <c r="E51" s="192"/>
      <c r="F51" s="193" t="str">
        <f>E15</f>
        <v>KLICPEROVO DIVADLO o.p.s.</v>
      </c>
      <c r="G51" s="192"/>
      <c r="H51" s="192"/>
      <c r="I51" s="189" t="s">
        <v>27</v>
      </c>
      <c r="J51" s="193" t="str">
        <f>E21</f>
        <v> </v>
      </c>
      <c r="K51" s="251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</row>
    <row r="52" spans="1:31" s="1" customFormat="1" ht="14.25" customHeight="1">
      <c r="A52" s="190"/>
      <c r="B52" s="191"/>
      <c r="C52" s="189" t="s">
        <v>26</v>
      </c>
      <c r="D52" s="192"/>
      <c r="E52" s="192"/>
      <c r="F52" s="193" t="str">
        <f>IF(E18="","",E18)</f>
        <v>Vyplň údaje</v>
      </c>
      <c r="G52" s="192"/>
      <c r="H52" s="192"/>
      <c r="I52" s="192"/>
      <c r="J52" s="192"/>
      <c r="K52" s="251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</row>
    <row r="53" spans="1:31" s="1" customFormat="1" ht="9.75" customHeight="1">
      <c r="A53" s="190"/>
      <c r="B53" s="191"/>
      <c r="C53" s="192"/>
      <c r="D53" s="192"/>
      <c r="E53" s="192"/>
      <c r="F53" s="192"/>
      <c r="G53" s="192"/>
      <c r="H53" s="192"/>
      <c r="I53" s="192"/>
      <c r="J53" s="192"/>
      <c r="K53" s="251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</row>
    <row r="54" spans="1:31" s="1" customFormat="1" ht="29.25" customHeight="1">
      <c r="A54" s="190"/>
      <c r="B54" s="191"/>
      <c r="C54" s="215" t="s">
        <v>91</v>
      </c>
      <c r="D54" s="205"/>
      <c r="E54" s="205"/>
      <c r="F54" s="205"/>
      <c r="G54" s="205"/>
      <c r="H54" s="205"/>
      <c r="I54" s="205"/>
      <c r="J54" s="216" t="s">
        <v>92</v>
      </c>
      <c r="K54" s="257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</row>
    <row r="55" spans="1:31" s="1" customFormat="1" ht="9.75" customHeigh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251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</row>
    <row r="56" spans="1:47" s="1" customFormat="1" ht="29.25" customHeight="1">
      <c r="A56" s="190"/>
      <c r="B56" s="191"/>
      <c r="C56" s="217" t="s">
        <v>93</v>
      </c>
      <c r="D56" s="192"/>
      <c r="E56" s="192"/>
      <c r="F56" s="192"/>
      <c r="G56" s="192"/>
      <c r="H56" s="192"/>
      <c r="I56" s="192"/>
      <c r="J56" s="200">
        <f>J83</f>
        <v>0</v>
      </c>
      <c r="K56" s="251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U56" s="20" t="s">
        <v>94</v>
      </c>
    </row>
    <row r="57" spans="1:31" s="7" customFormat="1" ht="24.75" customHeight="1">
      <c r="A57" s="218"/>
      <c r="B57" s="219"/>
      <c r="C57" s="220"/>
      <c r="D57" s="221" t="s">
        <v>212</v>
      </c>
      <c r="E57" s="222"/>
      <c r="F57" s="222"/>
      <c r="G57" s="222"/>
      <c r="H57" s="222"/>
      <c r="I57" s="222"/>
      <c r="J57" s="223">
        <f>J84</f>
        <v>0</v>
      </c>
      <c r="K57" s="25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</row>
    <row r="58" spans="1:31" s="7" customFormat="1" ht="24.75" customHeight="1">
      <c r="A58" s="218"/>
      <c r="B58" s="219"/>
      <c r="C58" s="220"/>
      <c r="D58" s="221" t="s">
        <v>213</v>
      </c>
      <c r="E58" s="222"/>
      <c r="F58" s="222"/>
      <c r="G58" s="222"/>
      <c r="H58" s="222"/>
      <c r="I58" s="222"/>
      <c r="J58" s="223">
        <f>J104</f>
        <v>0</v>
      </c>
      <c r="K58" s="25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</row>
    <row r="59" spans="1:31" s="7" customFormat="1" ht="24.75" customHeight="1">
      <c r="A59" s="218"/>
      <c r="B59" s="219"/>
      <c r="C59" s="220"/>
      <c r="D59" s="221" t="s">
        <v>214</v>
      </c>
      <c r="E59" s="222"/>
      <c r="F59" s="222"/>
      <c r="G59" s="222"/>
      <c r="H59" s="222"/>
      <c r="I59" s="222"/>
      <c r="J59" s="223">
        <f>J137</f>
        <v>0</v>
      </c>
      <c r="K59" s="25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</row>
    <row r="60" spans="1:31" s="7" customFormat="1" ht="24.75" customHeight="1">
      <c r="A60" s="218"/>
      <c r="B60" s="219"/>
      <c r="C60" s="220"/>
      <c r="D60" s="221" t="s">
        <v>215</v>
      </c>
      <c r="E60" s="222"/>
      <c r="F60" s="222"/>
      <c r="G60" s="222"/>
      <c r="H60" s="222"/>
      <c r="I60" s="222"/>
      <c r="J60" s="223">
        <f>J147</f>
        <v>0</v>
      </c>
      <c r="K60" s="25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</row>
    <row r="61" spans="1:31" s="7" customFormat="1" ht="24.75" customHeight="1">
      <c r="A61" s="218"/>
      <c r="B61" s="219"/>
      <c r="C61" s="220"/>
      <c r="D61" s="221" t="s">
        <v>216</v>
      </c>
      <c r="E61" s="222"/>
      <c r="F61" s="222"/>
      <c r="G61" s="222"/>
      <c r="H61" s="222"/>
      <c r="I61" s="222"/>
      <c r="J61" s="223">
        <f>J155</f>
        <v>0</v>
      </c>
      <c r="K61" s="25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</row>
    <row r="62" spans="1:31" s="7" customFormat="1" ht="24.75" customHeight="1">
      <c r="A62" s="218"/>
      <c r="B62" s="219"/>
      <c r="C62" s="220"/>
      <c r="D62" s="221" t="s">
        <v>217</v>
      </c>
      <c r="E62" s="222"/>
      <c r="F62" s="222"/>
      <c r="G62" s="222"/>
      <c r="H62" s="222"/>
      <c r="I62" s="222"/>
      <c r="J62" s="223">
        <f>J165</f>
        <v>0</v>
      </c>
      <c r="K62" s="25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</row>
    <row r="63" spans="1:31" s="7" customFormat="1" ht="24.75" customHeight="1">
      <c r="A63" s="218"/>
      <c r="B63" s="219"/>
      <c r="C63" s="220"/>
      <c r="D63" s="221" t="s">
        <v>218</v>
      </c>
      <c r="E63" s="222"/>
      <c r="F63" s="222"/>
      <c r="G63" s="222"/>
      <c r="H63" s="222"/>
      <c r="I63" s="222"/>
      <c r="J63" s="223">
        <f>J175</f>
        <v>0</v>
      </c>
      <c r="K63" s="25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</row>
    <row r="64" spans="1:31" s="1" customFormat="1" ht="21.75" customHeight="1">
      <c r="A64" s="190"/>
      <c r="B64" s="191"/>
      <c r="C64" s="192"/>
      <c r="D64" s="192"/>
      <c r="E64" s="192"/>
      <c r="F64" s="192"/>
      <c r="G64" s="192"/>
      <c r="H64" s="192"/>
      <c r="I64" s="192"/>
      <c r="J64" s="192"/>
      <c r="K64" s="251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</row>
    <row r="65" spans="1:31" s="1" customFormat="1" ht="6.75" customHeight="1">
      <c r="A65" s="190"/>
      <c r="B65" s="211"/>
      <c r="C65" s="212"/>
      <c r="D65" s="212"/>
      <c r="E65" s="212"/>
      <c r="F65" s="212"/>
      <c r="G65" s="212"/>
      <c r="H65" s="212"/>
      <c r="I65" s="212"/>
      <c r="J65" s="212"/>
      <c r="K65" s="255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</row>
    <row r="69" spans="1:31" s="1" customFormat="1" ht="6.75" customHeight="1">
      <c r="A69" s="190"/>
      <c r="B69" s="213"/>
      <c r="C69" s="214"/>
      <c r="D69" s="214"/>
      <c r="E69" s="214"/>
      <c r="F69" s="214"/>
      <c r="G69" s="214"/>
      <c r="H69" s="214"/>
      <c r="I69" s="214"/>
      <c r="J69" s="214"/>
      <c r="K69" s="214"/>
      <c r="L69" s="191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</row>
    <row r="70" spans="1:31" s="1" customFormat="1" ht="36.75" customHeight="1">
      <c r="A70" s="190"/>
      <c r="B70" s="191"/>
      <c r="C70" s="224" t="s">
        <v>98</v>
      </c>
      <c r="D70" s="190"/>
      <c r="E70" s="190"/>
      <c r="F70" s="190"/>
      <c r="G70" s="190"/>
      <c r="H70" s="190"/>
      <c r="I70" s="190"/>
      <c r="J70" s="190"/>
      <c r="K70" s="190"/>
      <c r="L70" s="191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</row>
    <row r="71" spans="1:31" s="1" customFormat="1" ht="6.75" customHeight="1">
      <c r="A71" s="190"/>
      <c r="B71" s="191"/>
      <c r="C71" s="190"/>
      <c r="D71" s="190"/>
      <c r="E71" s="190"/>
      <c r="F71" s="190"/>
      <c r="G71" s="190"/>
      <c r="H71" s="190"/>
      <c r="I71" s="190"/>
      <c r="J71" s="190"/>
      <c r="K71" s="190"/>
      <c r="L71" s="191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</row>
    <row r="72" spans="1:31" s="1" customFormat="1" ht="14.25" customHeight="1">
      <c r="A72" s="190"/>
      <c r="B72" s="191"/>
      <c r="C72" s="225" t="s">
        <v>17</v>
      </c>
      <c r="D72" s="190"/>
      <c r="E72" s="190"/>
      <c r="F72" s="190"/>
      <c r="G72" s="190"/>
      <c r="H72" s="190"/>
      <c r="I72" s="190"/>
      <c r="J72" s="190"/>
      <c r="K72" s="190"/>
      <c r="L72" s="191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</row>
    <row r="73" spans="1:31" s="1" customFormat="1" ht="22.5" customHeight="1">
      <c r="A73" s="190"/>
      <c r="B73" s="191"/>
      <c r="C73" s="190"/>
      <c r="D73" s="190"/>
      <c r="E73" s="338" t="str">
        <f>E7</f>
        <v>VYBAVENÍ  INTERIÉRU  DÁMSKÝCH  ŠATEN  A  PŘILEHLÝCH  PROSTOR - Hlavní budova Klicperova divadla, Dlouhá 99/9, 500 03 Hradec Králové</v>
      </c>
      <c r="F73" s="339"/>
      <c r="G73" s="339"/>
      <c r="H73" s="339"/>
      <c r="I73" s="190"/>
      <c r="J73" s="190"/>
      <c r="K73" s="190"/>
      <c r="L73" s="191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</row>
    <row r="74" spans="1:31" s="1" customFormat="1" ht="14.25" customHeight="1">
      <c r="A74" s="190"/>
      <c r="B74" s="191"/>
      <c r="C74" s="225" t="s">
        <v>88</v>
      </c>
      <c r="D74" s="190"/>
      <c r="E74" s="190"/>
      <c r="F74" s="190"/>
      <c r="G74" s="190"/>
      <c r="H74" s="190"/>
      <c r="I74" s="190"/>
      <c r="J74" s="190"/>
      <c r="K74" s="190"/>
      <c r="L74" s="191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</row>
    <row r="75" spans="1:31" s="1" customFormat="1" ht="23.25" customHeight="1">
      <c r="A75" s="190"/>
      <c r="B75" s="191"/>
      <c r="C75" s="190"/>
      <c r="D75" s="190"/>
      <c r="E75" s="340" t="str">
        <f>E9</f>
        <v>3 - Nábytek</v>
      </c>
      <c r="F75" s="341"/>
      <c r="G75" s="341"/>
      <c r="H75" s="341"/>
      <c r="I75" s="190"/>
      <c r="J75" s="190"/>
      <c r="K75" s="190"/>
      <c r="L75" s="191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</row>
    <row r="76" spans="1:31" s="1" customFormat="1" ht="6.75" customHeight="1">
      <c r="A76" s="190"/>
      <c r="B76" s="191"/>
      <c r="C76" s="190"/>
      <c r="D76" s="190"/>
      <c r="E76" s="190"/>
      <c r="F76" s="190"/>
      <c r="G76" s="190"/>
      <c r="H76" s="190"/>
      <c r="I76" s="190"/>
      <c r="J76" s="190"/>
      <c r="K76" s="190"/>
      <c r="L76" s="191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</row>
    <row r="77" spans="1:31" s="1" customFormat="1" ht="18" customHeight="1">
      <c r="A77" s="190"/>
      <c r="B77" s="191"/>
      <c r="C77" s="225" t="s">
        <v>20</v>
      </c>
      <c r="D77" s="190"/>
      <c r="E77" s="190"/>
      <c r="F77" s="226" t="str">
        <f>F12</f>
        <v>Dlouhá 99/9, 500 03 Hradec Králové</v>
      </c>
      <c r="G77" s="190"/>
      <c r="H77" s="190"/>
      <c r="I77" s="225" t="s">
        <v>22</v>
      </c>
      <c r="J77" s="227">
        <f>IF(J12="","",J12)</f>
        <v>42880</v>
      </c>
      <c r="K77" s="190"/>
      <c r="L77" s="191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</row>
    <row r="78" spans="1:31" s="1" customFormat="1" ht="6.75" customHeight="1">
      <c r="A78" s="190"/>
      <c r="B78" s="191"/>
      <c r="C78" s="190"/>
      <c r="D78" s="190"/>
      <c r="E78" s="190"/>
      <c r="F78" s="190"/>
      <c r="G78" s="190"/>
      <c r="H78" s="190"/>
      <c r="I78" s="190"/>
      <c r="J78" s="190"/>
      <c r="K78" s="190"/>
      <c r="L78" s="191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</row>
    <row r="79" spans="1:31" s="1" customFormat="1" ht="15">
      <c r="A79" s="190"/>
      <c r="B79" s="191"/>
      <c r="C79" s="225" t="s">
        <v>23</v>
      </c>
      <c r="D79" s="190"/>
      <c r="E79" s="190"/>
      <c r="F79" s="226" t="str">
        <f>E15</f>
        <v>KLICPEROVO DIVADLO o.p.s.</v>
      </c>
      <c r="G79" s="190"/>
      <c r="H79" s="190"/>
      <c r="I79" s="225" t="s">
        <v>27</v>
      </c>
      <c r="J79" s="226" t="str">
        <f>E21</f>
        <v> </v>
      </c>
      <c r="K79" s="190"/>
      <c r="L79" s="191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</row>
    <row r="80" spans="1:31" s="1" customFormat="1" ht="14.25" customHeight="1">
      <c r="A80" s="190"/>
      <c r="B80" s="191"/>
      <c r="C80" s="225" t="s">
        <v>26</v>
      </c>
      <c r="D80" s="190"/>
      <c r="E80" s="190"/>
      <c r="F80" s="226" t="str">
        <f>IF(E18="","",E18)</f>
        <v>Vyplň údaje</v>
      </c>
      <c r="G80" s="190"/>
      <c r="H80" s="190"/>
      <c r="I80" s="190"/>
      <c r="J80" s="190"/>
      <c r="K80" s="190"/>
      <c r="L80" s="191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</row>
    <row r="81" spans="1:31" s="1" customFormat="1" ht="9.75" customHeight="1">
      <c r="A81" s="190"/>
      <c r="B81" s="191"/>
      <c r="C81" s="190"/>
      <c r="D81" s="190"/>
      <c r="E81" s="190"/>
      <c r="F81" s="190"/>
      <c r="G81" s="190"/>
      <c r="H81" s="190"/>
      <c r="I81" s="190"/>
      <c r="J81" s="190"/>
      <c r="K81" s="190"/>
      <c r="L81" s="191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31" s="8" customFormat="1" ht="29.25" customHeight="1">
      <c r="A82" s="228"/>
      <c r="B82" s="229"/>
      <c r="C82" s="230" t="s">
        <v>99</v>
      </c>
      <c r="D82" s="231" t="s">
        <v>49</v>
      </c>
      <c r="E82" s="231" t="s">
        <v>45</v>
      </c>
      <c r="F82" s="231" t="s">
        <v>100</v>
      </c>
      <c r="G82" s="231" t="s">
        <v>101</v>
      </c>
      <c r="H82" s="231" t="s">
        <v>102</v>
      </c>
      <c r="I82" s="232" t="s">
        <v>103</v>
      </c>
      <c r="J82" s="231" t="s">
        <v>92</v>
      </c>
      <c r="K82" s="259" t="s">
        <v>104</v>
      </c>
      <c r="L82" s="229"/>
      <c r="M82" s="260" t="s">
        <v>105</v>
      </c>
      <c r="N82" s="261" t="s">
        <v>35</v>
      </c>
      <c r="O82" s="261" t="s">
        <v>106</v>
      </c>
      <c r="P82" s="261" t="s">
        <v>107</v>
      </c>
      <c r="Q82" s="261" t="s">
        <v>108</v>
      </c>
      <c r="R82" s="261" t="s">
        <v>109</v>
      </c>
      <c r="S82" s="261" t="s">
        <v>110</v>
      </c>
      <c r="T82" s="262" t="s">
        <v>111</v>
      </c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</row>
    <row r="83" spans="1:63" s="1" customFormat="1" ht="29.25" customHeight="1">
      <c r="A83" s="190"/>
      <c r="B83" s="191"/>
      <c r="C83" s="233" t="s">
        <v>93</v>
      </c>
      <c r="D83" s="190"/>
      <c r="E83" s="190"/>
      <c r="F83" s="190"/>
      <c r="G83" s="190"/>
      <c r="H83" s="190"/>
      <c r="I83" s="190"/>
      <c r="J83" s="234">
        <f>BK83</f>
        <v>0</v>
      </c>
      <c r="K83" s="190"/>
      <c r="L83" s="191"/>
      <c r="M83" s="263"/>
      <c r="N83" s="198"/>
      <c r="O83" s="198"/>
      <c r="P83" s="264">
        <f>P84+P104+P137+P147+P155+P165+P175</f>
        <v>0</v>
      </c>
      <c r="Q83" s="198"/>
      <c r="R83" s="264">
        <f>R84+R104+R137+R147+R155+R165+R175</f>
        <v>0</v>
      </c>
      <c r="S83" s="198"/>
      <c r="T83" s="265">
        <f>T84+T104+T137+T147+T155+T165+T175</f>
        <v>0</v>
      </c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T83" s="20" t="s">
        <v>63</v>
      </c>
      <c r="AU83" s="20" t="s">
        <v>94</v>
      </c>
      <c r="BK83" s="88">
        <f>BK84+BK104+BK137+BK147+BK155+BK165+BK175</f>
        <v>0</v>
      </c>
    </row>
    <row r="84" spans="1:63" s="9" customFormat="1" ht="36.75" customHeight="1">
      <c r="A84" s="235"/>
      <c r="B84" s="236"/>
      <c r="C84" s="235"/>
      <c r="D84" s="237" t="s">
        <v>63</v>
      </c>
      <c r="E84" s="238" t="s">
        <v>185</v>
      </c>
      <c r="F84" s="238" t="s">
        <v>219</v>
      </c>
      <c r="G84" s="235"/>
      <c r="H84" s="235"/>
      <c r="I84" s="235"/>
      <c r="J84" s="239">
        <f>BK84</f>
        <v>0</v>
      </c>
      <c r="K84" s="235"/>
      <c r="L84" s="236"/>
      <c r="M84" s="267"/>
      <c r="N84" s="268"/>
      <c r="O84" s="268"/>
      <c r="P84" s="269">
        <f>SUM(P85:P103)</f>
        <v>0</v>
      </c>
      <c r="Q84" s="268"/>
      <c r="R84" s="269">
        <f>SUM(R85:R103)</f>
        <v>0</v>
      </c>
      <c r="S84" s="268"/>
      <c r="T84" s="270">
        <f>SUM(T85:T103)</f>
        <v>0</v>
      </c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R84" s="89" t="s">
        <v>69</v>
      </c>
      <c r="AT84" s="90" t="s">
        <v>63</v>
      </c>
      <c r="AU84" s="90" t="s">
        <v>64</v>
      </c>
      <c r="AY84" s="89" t="s">
        <v>114</v>
      </c>
      <c r="BK84" s="91">
        <f>SUM(BK85:BK103)</f>
        <v>0</v>
      </c>
    </row>
    <row r="85" spans="1:65" s="1" customFormat="1" ht="22.5" customHeight="1">
      <c r="A85" s="190"/>
      <c r="B85" s="191"/>
      <c r="C85" s="240" t="s">
        <v>69</v>
      </c>
      <c r="D85" s="240" t="s">
        <v>115</v>
      </c>
      <c r="E85" s="241" t="s">
        <v>220</v>
      </c>
      <c r="F85" s="242" t="s">
        <v>221</v>
      </c>
      <c r="G85" s="243" t="s">
        <v>222</v>
      </c>
      <c r="H85" s="244">
        <v>22</v>
      </c>
      <c r="I85" s="179"/>
      <c r="J85" s="245">
        <f aca="true" t="shared" si="0" ref="J85:J103">ROUND(I85*H85,2)</f>
        <v>0</v>
      </c>
      <c r="K85" s="242" t="s">
        <v>5</v>
      </c>
      <c r="L85" s="191"/>
      <c r="M85" s="282" t="s">
        <v>5</v>
      </c>
      <c r="N85" s="274" t="s">
        <v>36</v>
      </c>
      <c r="O85" s="192"/>
      <c r="P85" s="275">
        <f aca="true" t="shared" si="1" ref="P85:P103">O85*H85</f>
        <v>0</v>
      </c>
      <c r="Q85" s="275">
        <v>0</v>
      </c>
      <c r="R85" s="275">
        <f aca="true" t="shared" si="2" ref="R85:R103">Q85*H85</f>
        <v>0</v>
      </c>
      <c r="S85" s="275">
        <v>0</v>
      </c>
      <c r="T85" s="276">
        <f aca="true" t="shared" si="3" ref="T85:T103">S85*H85</f>
        <v>0</v>
      </c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R85" s="20" t="s">
        <v>79</v>
      </c>
      <c r="AT85" s="20" t="s">
        <v>115</v>
      </c>
      <c r="AU85" s="20" t="s">
        <v>69</v>
      </c>
      <c r="AY85" s="20" t="s">
        <v>114</v>
      </c>
      <c r="BE85" s="94">
        <f aca="true" t="shared" si="4" ref="BE85:BE103">IF(N85="základní",J85,0)</f>
        <v>0</v>
      </c>
      <c r="BF85" s="94">
        <f aca="true" t="shared" si="5" ref="BF85:BF103">IF(N85="snížená",J85,0)</f>
        <v>0</v>
      </c>
      <c r="BG85" s="94">
        <f aca="true" t="shared" si="6" ref="BG85:BG103">IF(N85="zákl. přenesená",J85,0)</f>
        <v>0</v>
      </c>
      <c r="BH85" s="94">
        <f aca="true" t="shared" si="7" ref="BH85:BH103">IF(N85="sníž. přenesená",J85,0)</f>
        <v>0</v>
      </c>
      <c r="BI85" s="94">
        <f aca="true" t="shared" si="8" ref="BI85:BI103">IF(N85="nulová",J85,0)</f>
        <v>0</v>
      </c>
      <c r="BJ85" s="20" t="s">
        <v>69</v>
      </c>
      <c r="BK85" s="94">
        <f aca="true" t="shared" si="9" ref="BK85:BK103">ROUND(I85*H85,2)</f>
        <v>0</v>
      </c>
      <c r="BL85" s="20" t="s">
        <v>79</v>
      </c>
      <c r="BM85" s="20" t="s">
        <v>73</v>
      </c>
    </row>
    <row r="86" spans="1:65" s="1" customFormat="1" ht="22.5" customHeight="1">
      <c r="A86" s="190"/>
      <c r="B86" s="191"/>
      <c r="C86" s="240" t="s">
        <v>73</v>
      </c>
      <c r="D86" s="240" t="s">
        <v>115</v>
      </c>
      <c r="E86" s="241" t="s">
        <v>223</v>
      </c>
      <c r="F86" s="242" t="s">
        <v>224</v>
      </c>
      <c r="G86" s="243" t="s">
        <v>225</v>
      </c>
      <c r="H86" s="244">
        <v>60</v>
      </c>
      <c r="I86" s="179"/>
      <c r="J86" s="245">
        <f t="shared" si="0"/>
        <v>0</v>
      </c>
      <c r="K86" s="242" t="s">
        <v>5</v>
      </c>
      <c r="L86" s="191"/>
      <c r="M86" s="282" t="s">
        <v>5</v>
      </c>
      <c r="N86" s="274" t="s">
        <v>36</v>
      </c>
      <c r="O86" s="192"/>
      <c r="P86" s="275">
        <f t="shared" si="1"/>
        <v>0</v>
      </c>
      <c r="Q86" s="275">
        <v>0</v>
      </c>
      <c r="R86" s="275">
        <f t="shared" si="2"/>
        <v>0</v>
      </c>
      <c r="S86" s="275">
        <v>0</v>
      </c>
      <c r="T86" s="276">
        <f t="shared" si="3"/>
        <v>0</v>
      </c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R86" s="20" t="s">
        <v>79</v>
      </c>
      <c r="AT86" s="20" t="s">
        <v>115</v>
      </c>
      <c r="AU86" s="20" t="s">
        <v>69</v>
      </c>
      <c r="AY86" s="20" t="s">
        <v>114</v>
      </c>
      <c r="BE86" s="94">
        <f t="shared" si="4"/>
        <v>0</v>
      </c>
      <c r="BF86" s="94">
        <f t="shared" si="5"/>
        <v>0</v>
      </c>
      <c r="BG86" s="94">
        <f t="shared" si="6"/>
        <v>0</v>
      </c>
      <c r="BH86" s="94">
        <f t="shared" si="7"/>
        <v>0</v>
      </c>
      <c r="BI86" s="94">
        <f t="shared" si="8"/>
        <v>0</v>
      </c>
      <c r="BJ86" s="20" t="s">
        <v>69</v>
      </c>
      <c r="BK86" s="94">
        <f t="shared" si="9"/>
        <v>0</v>
      </c>
      <c r="BL86" s="20" t="s">
        <v>79</v>
      </c>
      <c r="BM86" s="20" t="s">
        <v>79</v>
      </c>
    </row>
    <row r="87" spans="1:65" s="1" customFormat="1" ht="22.5" customHeight="1">
      <c r="A87" s="190"/>
      <c r="B87" s="191"/>
      <c r="C87" s="240" t="s">
        <v>76</v>
      </c>
      <c r="D87" s="240" t="s">
        <v>115</v>
      </c>
      <c r="E87" s="241" t="s">
        <v>226</v>
      </c>
      <c r="F87" s="242" t="s">
        <v>227</v>
      </c>
      <c r="G87" s="243" t="s">
        <v>222</v>
      </c>
      <c r="H87" s="244">
        <v>8</v>
      </c>
      <c r="I87" s="179"/>
      <c r="J87" s="245">
        <f t="shared" si="0"/>
        <v>0</v>
      </c>
      <c r="K87" s="242" t="s">
        <v>5</v>
      </c>
      <c r="L87" s="191"/>
      <c r="M87" s="282" t="s">
        <v>5</v>
      </c>
      <c r="N87" s="274" t="s">
        <v>36</v>
      </c>
      <c r="O87" s="192"/>
      <c r="P87" s="275">
        <f t="shared" si="1"/>
        <v>0</v>
      </c>
      <c r="Q87" s="275">
        <v>0</v>
      </c>
      <c r="R87" s="275">
        <f t="shared" si="2"/>
        <v>0</v>
      </c>
      <c r="S87" s="275">
        <v>0</v>
      </c>
      <c r="T87" s="276">
        <f t="shared" si="3"/>
        <v>0</v>
      </c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R87" s="20" t="s">
        <v>79</v>
      </c>
      <c r="AT87" s="20" t="s">
        <v>115</v>
      </c>
      <c r="AU87" s="20" t="s">
        <v>69</v>
      </c>
      <c r="AY87" s="20" t="s">
        <v>114</v>
      </c>
      <c r="BE87" s="94">
        <f t="shared" si="4"/>
        <v>0</v>
      </c>
      <c r="BF87" s="94">
        <f t="shared" si="5"/>
        <v>0</v>
      </c>
      <c r="BG87" s="94">
        <f t="shared" si="6"/>
        <v>0</v>
      </c>
      <c r="BH87" s="94">
        <f t="shared" si="7"/>
        <v>0</v>
      </c>
      <c r="BI87" s="94">
        <f t="shared" si="8"/>
        <v>0</v>
      </c>
      <c r="BJ87" s="20" t="s">
        <v>69</v>
      </c>
      <c r="BK87" s="94">
        <f t="shared" si="9"/>
        <v>0</v>
      </c>
      <c r="BL87" s="20" t="s">
        <v>79</v>
      </c>
      <c r="BM87" s="20" t="s">
        <v>121</v>
      </c>
    </row>
    <row r="88" spans="1:65" s="1" customFormat="1" ht="22.5" customHeight="1">
      <c r="A88" s="190"/>
      <c r="B88" s="191"/>
      <c r="C88" s="240" t="s">
        <v>79</v>
      </c>
      <c r="D88" s="240" t="s">
        <v>115</v>
      </c>
      <c r="E88" s="241" t="s">
        <v>228</v>
      </c>
      <c r="F88" s="242" t="s">
        <v>229</v>
      </c>
      <c r="G88" s="243" t="s">
        <v>225</v>
      </c>
      <c r="H88" s="244">
        <v>40</v>
      </c>
      <c r="I88" s="179"/>
      <c r="J88" s="245">
        <f t="shared" si="0"/>
        <v>0</v>
      </c>
      <c r="K88" s="242" t="s">
        <v>5</v>
      </c>
      <c r="L88" s="191"/>
      <c r="M88" s="282" t="s">
        <v>5</v>
      </c>
      <c r="N88" s="274" t="s">
        <v>36</v>
      </c>
      <c r="O88" s="192"/>
      <c r="P88" s="275">
        <f t="shared" si="1"/>
        <v>0</v>
      </c>
      <c r="Q88" s="275">
        <v>0</v>
      </c>
      <c r="R88" s="275">
        <f t="shared" si="2"/>
        <v>0</v>
      </c>
      <c r="S88" s="275">
        <v>0</v>
      </c>
      <c r="T88" s="276">
        <f t="shared" si="3"/>
        <v>0</v>
      </c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R88" s="20" t="s">
        <v>79</v>
      </c>
      <c r="AT88" s="20" t="s">
        <v>115</v>
      </c>
      <c r="AU88" s="20" t="s">
        <v>69</v>
      </c>
      <c r="AY88" s="20" t="s">
        <v>114</v>
      </c>
      <c r="BE88" s="94">
        <f t="shared" si="4"/>
        <v>0</v>
      </c>
      <c r="BF88" s="94">
        <f t="shared" si="5"/>
        <v>0</v>
      </c>
      <c r="BG88" s="94">
        <f t="shared" si="6"/>
        <v>0</v>
      </c>
      <c r="BH88" s="94">
        <f t="shared" si="7"/>
        <v>0</v>
      </c>
      <c r="BI88" s="94">
        <f t="shared" si="8"/>
        <v>0</v>
      </c>
      <c r="BJ88" s="20" t="s">
        <v>69</v>
      </c>
      <c r="BK88" s="94">
        <f t="shared" si="9"/>
        <v>0</v>
      </c>
      <c r="BL88" s="20" t="s">
        <v>79</v>
      </c>
      <c r="BM88" s="20" t="s">
        <v>123</v>
      </c>
    </row>
    <row r="89" spans="1:65" s="1" customFormat="1" ht="22.5" customHeight="1">
      <c r="A89" s="190"/>
      <c r="B89" s="191"/>
      <c r="C89" s="240" t="s">
        <v>124</v>
      </c>
      <c r="D89" s="240" t="s">
        <v>115</v>
      </c>
      <c r="E89" s="241" t="s">
        <v>230</v>
      </c>
      <c r="F89" s="242" t="s">
        <v>231</v>
      </c>
      <c r="G89" s="243" t="s">
        <v>232</v>
      </c>
      <c r="H89" s="244">
        <v>4</v>
      </c>
      <c r="I89" s="179"/>
      <c r="J89" s="245">
        <f t="shared" si="0"/>
        <v>0</v>
      </c>
      <c r="K89" s="242" t="s">
        <v>5</v>
      </c>
      <c r="L89" s="191"/>
      <c r="M89" s="282" t="s">
        <v>5</v>
      </c>
      <c r="N89" s="274" t="s">
        <v>36</v>
      </c>
      <c r="O89" s="192"/>
      <c r="P89" s="275">
        <f t="shared" si="1"/>
        <v>0</v>
      </c>
      <c r="Q89" s="275">
        <v>0</v>
      </c>
      <c r="R89" s="275">
        <f t="shared" si="2"/>
        <v>0</v>
      </c>
      <c r="S89" s="275">
        <v>0</v>
      </c>
      <c r="T89" s="276">
        <f t="shared" si="3"/>
        <v>0</v>
      </c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R89" s="20" t="s">
        <v>79</v>
      </c>
      <c r="AT89" s="20" t="s">
        <v>115</v>
      </c>
      <c r="AU89" s="20" t="s">
        <v>69</v>
      </c>
      <c r="AY89" s="20" t="s">
        <v>114</v>
      </c>
      <c r="BE89" s="94">
        <f t="shared" si="4"/>
        <v>0</v>
      </c>
      <c r="BF89" s="94">
        <f t="shared" si="5"/>
        <v>0</v>
      </c>
      <c r="BG89" s="94">
        <f t="shared" si="6"/>
        <v>0</v>
      </c>
      <c r="BH89" s="94">
        <f t="shared" si="7"/>
        <v>0</v>
      </c>
      <c r="BI89" s="94">
        <f t="shared" si="8"/>
        <v>0</v>
      </c>
      <c r="BJ89" s="20" t="s">
        <v>69</v>
      </c>
      <c r="BK89" s="94">
        <f t="shared" si="9"/>
        <v>0</v>
      </c>
      <c r="BL89" s="20" t="s">
        <v>79</v>
      </c>
      <c r="BM89" s="20" t="s">
        <v>126</v>
      </c>
    </row>
    <row r="90" spans="1:65" s="1" customFormat="1" ht="22.5" customHeight="1">
      <c r="A90" s="190"/>
      <c r="B90" s="191"/>
      <c r="C90" s="240" t="s">
        <v>121</v>
      </c>
      <c r="D90" s="240" t="s">
        <v>115</v>
      </c>
      <c r="E90" s="241" t="s">
        <v>233</v>
      </c>
      <c r="F90" s="242" t="s">
        <v>234</v>
      </c>
      <c r="G90" s="243" t="s">
        <v>232</v>
      </c>
      <c r="H90" s="244">
        <v>18</v>
      </c>
      <c r="I90" s="179"/>
      <c r="J90" s="245">
        <f t="shared" si="0"/>
        <v>0</v>
      </c>
      <c r="K90" s="242" t="s">
        <v>5</v>
      </c>
      <c r="L90" s="191"/>
      <c r="M90" s="282" t="s">
        <v>5</v>
      </c>
      <c r="N90" s="274" t="s">
        <v>36</v>
      </c>
      <c r="O90" s="192"/>
      <c r="P90" s="275">
        <f t="shared" si="1"/>
        <v>0</v>
      </c>
      <c r="Q90" s="275">
        <v>0</v>
      </c>
      <c r="R90" s="275">
        <f t="shared" si="2"/>
        <v>0</v>
      </c>
      <c r="S90" s="275">
        <v>0</v>
      </c>
      <c r="T90" s="276">
        <f t="shared" si="3"/>
        <v>0</v>
      </c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R90" s="20" t="s">
        <v>79</v>
      </c>
      <c r="AT90" s="20" t="s">
        <v>115</v>
      </c>
      <c r="AU90" s="20" t="s">
        <v>69</v>
      </c>
      <c r="AY90" s="20" t="s">
        <v>114</v>
      </c>
      <c r="BE90" s="94">
        <f t="shared" si="4"/>
        <v>0</v>
      </c>
      <c r="BF90" s="94">
        <f t="shared" si="5"/>
        <v>0</v>
      </c>
      <c r="BG90" s="94">
        <f t="shared" si="6"/>
        <v>0</v>
      </c>
      <c r="BH90" s="94">
        <f t="shared" si="7"/>
        <v>0</v>
      </c>
      <c r="BI90" s="94">
        <f t="shared" si="8"/>
        <v>0</v>
      </c>
      <c r="BJ90" s="20" t="s">
        <v>69</v>
      </c>
      <c r="BK90" s="94">
        <f t="shared" si="9"/>
        <v>0</v>
      </c>
      <c r="BL90" s="20" t="s">
        <v>79</v>
      </c>
      <c r="BM90" s="20" t="s">
        <v>128</v>
      </c>
    </row>
    <row r="91" spans="1:65" s="1" customFormat="1" ht="22.5" customHeight="1">
      <c r="A91" s="190"/>
      <c r="B91" s="191"/>
      <c r="C91" s="240" t="s">
        <v>129</v>
      </c>
      <c r="D91" s="240" t="s">
        <v>115</v>
      </c>
      <c r="E91" s="241" t="s">
        <v>235</v>
      </c>
      <c r="F91" s="242" t="s">
        <v>236</v>
      </c>
      <c r="G91" s="243" t="s">
        <v>232</v>
      </c>
      <c r="H91" s="244">
        <v>12</v>
      </c>
      <c r="I91" s="179"/>
      <c r="J91" s="245">
        <f t="shared" si="0"/>
        <v>0</v>
      </c>
      <c r="K91" s="242" t="s">
        <v>5</v>
      </c>
      <c r="L91" s="191"/>
      <c r="M91" s="282" t="s">
        <v>5</v>
      </c>
      <c r="N91" s="274" t="s">
        <v>36</v>
      </c>
      <c r="O91" s="192"/>
      <c r="P91" s="275">
        <f t="shared" si="1"/>
        <v>0</v>
      </c>
      <c r="Q91" s="275">
        <v>0</v>
      </c>
      <c r="R91" s="275">
        <f t="shared" si="2"/>
        <v>0</v>
      </c>
      <c r="S91" s="275">
        <v>0</v>
      </c>
      <c r="T91" s="276">
        <f t="shared" si="3"/>
        <v>0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R91" s="20" t="s">
        <v>79</v>
      </c>
      <c r="AT91" s="20" t="s">
        <v>115</v>
      </c>
      <c r="AU91" s="20" t="s">
        <v>69</v>
      </c>
      <c r="AY91" s="20" t="s">
        <v>114</v>
      </c>
      <c r="BE91" s="94">
        <f t="shared" si="4"/>
        <v>0</v>
      </c>
      <c r="BF91" s="94">
        <f t="shared" si="5"/>
        <v>0</v>
      </c>
      <c r="BG91" s="94">
        <f t="shared" si="6"/>
        <v>0</v>
      </c>
      <c r="BH91" s="94">
        <f t="shared" si="7"/>
        <v>0</v>
      </c>
      <c r="BI91" s="94">
        <f t="shared" si="8"/>
        <v>0</v>
      </c>
      <c r="BJ91" s="20" t="s">
        <v>69</v>
      </c>
      <c r="BK91" s="94">
        <f t="shared" si="9"/>
        <v>0</v>
      </c>
      <c r="BL91" s="20" t="s">
        <v>79</v>
      </c>
      <c r="BM91" s="20" t="s">
        <v>131</v>
      </c>
    </row>
    <row r="92" spans="1:65" s="1" customFormat="1" ht="22.5" customHeight="1">
      <c r="A92" s="190"/>
      <c r="B92" s="191"/>
      <c r="C92" s="240" t="s">
        <v>123</v>
      </c>
      <c r="D92" s="240" t="s">
        <v>115</v>
      </c>
      <c r="E92" s="241" t="s">
        <v>237</v>
      </c>
      <c r="F92" s="242" t="s">
        <v>238</v>
      </c>
      <c r="G92" s="243" t="s">
        <v>232</v>
      </c>
      <c r="H92" s="244">
        <v>12</v>
      </c>
      <c r="I92" s="179"/>
      <c r="J92" s="245">
        <f t="shared" si="0"/>
        <v>0</v>
      </c>
      <c r="K92" s="242" t="s">
        <v>5</v>
      </c>
      <c r="L92" s="191"/>
      <c r="M92" s="282" t="s">
        <v>5</v>
      </c>
      <c r="N92" s="274" t="s">
        <v>36</v>
      </c>
      <c r="O92" s="192"/>
      <c r="P92" s="275">
        <f t="shared" si="1"/>
        <v>0</v>
      </c>
      <c r="Q92" s="275">
        <v>0</v>
      </c>
      <c r="R92" s="275">
        <f t="shared" si="2"/>
        <v>0</v>
      </c>
      <c r="S92" s="275">
        <v>0</v>
      </c>
      <c r="T92" s="276">
        <f t="shared" si="3"/>
        <v>0</v>
      </c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R92" s="20" t="s">
        <v>79</v>
      </c>
      <c r="AT92" s="20" t="s">
        <v>115</v>
      </c>
      <c r="AU92" s="20" t="s">
        <v>69</v>
      </c>
      <c r="AY92" s="20" t="s">
        <v>114</v>
      </c>
      <c r="BE92" s="94">
        <f t="shared" si="4"/>
        <v>0</v>
      </c>
      <c r="BF92" s="94">
        <f t="shared" si="5"/>
        <v>0</v>
      </c>
      <c r="BG92" s="94">
        <f t="shared" si="6"/>
        <v>0</v>
      </c>
      <c r="BH92" s="94">
        <f t="shared" si="7"/>
        <v>0</v>
      </c>
      <c r="BI92" s="94">
        <f t="shared" si="8"/>
        <v>0</v>
      </c>
      <c r="BJ92" s="20" t="s">
        <v>69</v>
      </c>
      <c r="BK92" s="94">
        <f t="shared" si="9"/>
        <v>0</v>
      </c>
      <c r="BL92" s="20" t="s">
        <v>79</v>
      </c>
      <c r="BM92" s="20" t="s">
        <v>134</v>
      </c>
    </row>
    <row r="93" spans="1:65" s="1" customFormat="1" ht="22.5" customHeight="1">
      <c r="A93" s="190"/>
      <c r="B93" s="191"/>
      <c r="C93" s="240" t="s">
        <v>135</v>
      </c>
      <c r="D93" s="240" t="s">
        <v>115</v>
      </c>
      <c r="E93" s="241" t="s">
        <v>239</v>
      </c>
      <c r="F93" s="242" t="s">
        <v>240</v>
      </c>
      <c r="G93" s="243" t="s">
        <v>232</v>
      </c>
      <c r="H93" s="244">
        <v>1</v>
      </c>
      <c r="I93" s="179"/>
      <c r="J93" s="245">
        <f t="shared" si="0"/>
        <v>0</v>
      </c>
      <c r="K93" s="242" t="s">
        <v>5</v>
      </c>
      <c r="L93" s="191"/>
      <c r="M93" s="282" t="s">
        <v>5</v>
      </c>
      <c r="N93" s="274" t="s">
        <v>36</v>
      </c>
      <c r="O93" s="192"/>
      <c r="P93" s="275">
        <f t="shared" si="1"/>
        <v>0</v>
      </c>
      <c r="Q93" s="275">
        <v>0</v>
      </c>
      <c r="R93" s="275">
        <f t="shared" si="2"/>
        <v>0</v>
      </c>
      <c r="S93" s="275">
        <v>0</v>
      </c>
      <c r="T93" s="276">
        <f t="shared" si="3"/>
        <v>0</v>
      </c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R93" s="20" t="s">
        <v>79</v>
      </c>
      <c r="AT93" s="20" t="s">
        <v>115</v>
      </c>
      <c r="AU93" s="20" t="s">
        <v>69</v>
      </c>
      <c r="AY93" s="20" t="s">
        <v>114</v>
      </c>
      <c r="BE93" s="94">
        <f t="shared" si="4"/>
        <v>0</v>
      </c>
      <c r="BF93" s="94">
        <f t="shared" si="5"/>
        <v>0</v>
      </c>
      <c r="BG93" s="94">
        <f t="shared" si="6"/>
        <v>0</v>
      </c>
      <c r="BH93" s="94">
        <f t="shared" si="7"/>
        <v>0</v>
      </c>
      <c r="BI93" s="94">
        <f t="shared" si="8"/>
        <v>0</v>
      </c>
      <c r="BJ93" s="20" t="s">
        <v>69</v>
      </c>
      <c r="BK93" s="94">
        <f t="shared" si="9"/>
        <v>0</v>
      </c>
      <c r="BL93" s="20" t="s">
        <v>79</v>
      </c>
      <c r="BM93" s="20" t="s">
        <v>137</v>
      </c>
    </row>
    <row r="94" spans="1:65" s="1" customFormat="1" ht="22.5" customHeight="1">
      <c r="A94" s="190"/>
      <c r="B94" s="191"/>
      <c r="C94" s="240" t="s">
        <v>126</v>
      </c>
      <c r="D94" s="240" t="s">
        <v>115</v>
      </c>
      <c r="E94" s="241" t="s">
        <v>241</v>
      </c>
      <c r="F94" s="242" t="s">
        <v>242</v>
      </c>
      <c r="G94" s="243" t="s">
        <v>232</v>
      </c>
      <c r="H94" s="244">
        <v>1</v>
      </c>
      <c r="I94" s="179"/>
      <c r="J94" s="245">
        <f t="shared" si="0"/>
        <v>0</v>
      </c>
      <c r="K94" s="242" t="s">
        <v>5</v>
      </c>
      <c r="L94" s="191"/>
      <c r="M94" s="282" t="s">
        <v>5</v>
      </c>
      <c r="N94" s="274" t="s">
        <v>36</v>
      </c>
      <c r="O94" s="192"/>
      <c r="P94" s="275">
        <f t="shared" si="1"/>
        <v>0</v>
      </c>
      <c r="Q94" s="275">
        <v>0</v>
      </c>
      <c r="R94" s="275">
        <f t="shared" si="2"/>
        <v>0</v>
      </c>
      <c r="S94" s="275">
        <v>0</v>
      </c>
      <c r="T94" s="276">
        <f t="shared" si="3"/>
        <v>0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R94" s="20" t="s">
        <v>79</v>
      </c>
      <c r="AT94" s="20" t="s">
        <v>115</v>
      </c>
      <c r="AU94" s="20" t="s">
        <v>69</v>
      </c>
      <c r="AY94" s="20" t="s">
        <v>114</v>
      </c>
      <c r="BE94" s="94">
        <f t="shared" si="4"/>
        <v>0</v>
      </c>
      <c r="BF94" s="94">
        <f t="shared" si="5"/>
        <v>0</v>
      </c>
      <c r="BG94" s="94">
        <f t="shared" si="6"/>
        <v>0</v>
      </c>
      <c r="BH94" s="94">
        <f t="shared" si="7"/>
        <v>0</v>
      </c>
      <c r="BI94" s="94">
        <f t="shared" si="8"/>
        <v>0</v>
      </c>
      <c r="BJ94" s="20" t="s">
        <v>69</v>
      </c>
      <c r="BK94" s="94">
        <f t="shared" si="9"/>
        <v>0</v>
      </c>
      <c r="BL94" s="20" t="s">
        <v>79</v>
      </c>
      <c r="BM94" s="20" t="s">
        <v>138</v>
      </c>
    </row>
    <row r="95" spans="1:65" s="1" customFormat="1" ht="22.5" customHeight="1">
      <c r="A95" s="190"/>
      <c r="B95" s="191"/>
      <c r="C95" s="240" t="s">
        <v>139</v>
      </c>
      <c r="D95" s="240" t="s">
        <v>115</v>
      </c>
      <c r="E95" s="241" t="s">
        <v>243</v>
      </c>
      <c r="F95" s="242" t="s">
        <v>244</v>
      </c>
      <c r="G95" s="243" t="s">
        <v>232</v>
      </c>
      <c r="H95" s="244">
        <v>1</v>
      </c>
      <c r="I95" s="179"/>
      <c r="J95" s="245">
        <f t="shared" si="0"/>
        <v>0</v>
      </c>
      <c r="K95" s="242" t="s">
        <v>5</v>
      </c>
      <c r="L95" s="191"/>
      <c r="M95" s="282" t="s">
        <v>5</v>
      </c>
      <c r="N95" s="274" t="s">
        <v>36</v>
      </c>
      <c r="O95" s="192"/>
      <c r="P95" s="275">
        <f t="shared" si="1"/>
        <v>0</v>
      </c>
      <c r="Q95" s="275">
        <v>0</v>
      </c>
      <c r="R95" s="275">
        <f t="shared" si="2"/>
        <v>0</v>
      </c>
      <c r="S95" s="275">
        <v>0</v>
      </c>
      <c r="T95" s="276">
        <f t="shared" si="3"/>
        <v>0</v>
      </c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R95" s="20" t="s">
        <v>79</v>
      </c>
      <c r="AT95" s="20" t="s">
        <v>115</v>
      </c>
      <c r="AU95" s="20" t="s">
        <v>69</v>
      </c>
      <c r="AY95" s="20" t="s">
        <v>114</v>
      </c>
      <c r="BE95" s="94">
        <f t="shared" si="4"/>
        <v>0</v>
      </c>
      <c r="BF95" s="94">
        <f t="shared" si="5"/>
        <v>0</v>
      </c>
      <c r="BG95" s="94">
        <f t="shared" si="6"/>
        <v>0</v>
      </c>
      <c r="BH95" s="94">
        <f t="shared" si="7"/>
        <v>0</v>
      </c>
      <c r="BI95" s="94">
        <f t="shared" si="8"/>
        <v>0</v>
      </c>
      <c r="BJ95" s="20" t="s">
        <v>69</v>
      </c>
      <c r="BK95" s="94">
        <f t="shared" si="9"/>
        <v>0</v>
      </c>
      <c r="BL95" s="20" t="s">
        <v>79</v>
      </c>
      <c r="BM95" s="20" t="s">
        <v>141</v>
      </c>
    </row>
    <row r="96" spans="1:65" s="1" customFormat="1" ht="22.5" customHeight="1">
      <c r="A96" s="190"/>
      <c r="B96" s="191"/>
      <c r="C96" s="240" t="s">
        <v>128</v>
      </c>
      <c r="D96" s="240" t="s">
        <v>115</v>
      </c>
      <c r="E96" s="241" t="s">
        <v>245</v>
      </c>
      <c r="F96" s="242" t="s">
        <v>246</v>
      </c>
      <c r="G96" s="243" t="s">
        <v>232</v>
      </c>
      <c r="H96" s="244">
        <v>1</v>
      </c>
      <c r="I96" s="179"/>
      <c r="J96" s="245">
        <f t="shared" si="0"/>
        <v>0</v>
      </c>
      <c r="K96" s="242" t="s">
        <v>5</v>
      </c>
      <c r="L96" s="191"/>
      <c r="M96" s="282" t="s">
        <v>5</v>
      </c>
      <c r="N96" s="274" t="s">
        <v>36</v>
      </c>
      <c r="O96" s="192"/>
      <c r="P96" s="275">
        <f t="shared" si="1"/>
        <v>0</v>
      </c>
      <c r="Q96" s="275">
        <v>0</v>
      </c>
      <c r="R96" s="275">
        <f t="shared" si="2"/>
        <v>0</v>
      </c>
      <c r="S96" s="275">
        <v>0</v>
      </c>
      <c r="T96" s="276">
        <f t="shared" si="3"/>
        <v>0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R96" s="20" t="s">
        <v>79</v>
      </c>
      <c r="AT96" s="20" t="s">
        <v>115</v>
      </c>
      <c r="AU96" s="20" t="s">
        <v>69</v>
      </c>
      <c r="AY96" s="20" t="s">
        <v>114</v>
      </c>
      <c r="BE96" s="94">
        <f t="shared" si="4"/>
        <v>0</v>
      </c>
      <c r="BF96" s="94">
        <f t="shared" si="5"/>
        <v>0</v>
      </c>
      <c r="BG96" s="94">
        <f t="shared" si="6"/>
        <v>0</v>
      </c>
      <c r="BH96" s="94">
        <f t="shared" si="7"/>
        <v>0</v>
      </c>
      <c r="BI96" s="94">
        <f t="shared" si="8"/>
        <v>0</v>
      </c>
      <c r="BJ96" s="20" t="s">
        <v>69</v>
      </c>
      <c r="BK96" s="94">
        <f t="shared" si="9"/>
        <v>0</v>
      </c>
      <c r="BL96" s="20" t="s">
        <v>79</v>
      </c>
      <c r="BM96" s="20" t="s">
        <v>142</v>
      </c>
    </row>
    <row r="97" spans="1:65" s="1" customFormat="1" ht="22.5" customHeight="1">
      <c r="A97" s="190"/>
      <c r="B97" s="191"/>
      <c r="C97" s="240" t="s">
        <v>143</v>
      </c>
      <c r="D97" s="240" t="s">
        <v>115</v>
      </c>
      <c r="E97" s="241" t="s">
        <v>247</v>
      </c>
      <c r="F97" s="242" t="s">
        <v>248</v>
      </c>
      <c r="G97" s="243" t="s">
        <v>232</v>
      </c>
      <c r="H97" s="244">
        <v>1</v>
      </c>
      <c r="I97" s="179"/>
      <c r="J97" s="245">
        <f t="shared" si="0"/>
        <v>0</v>
      </c>
      <c r="K97" s="242" t="s">
        <v>5</v>
      </c>
      <c r="L97" s="191"/>
      <c r="M97" s="282" t="s">
        <v>5</v>
      </c>
      <c r="N97" s="274" t="s">
        <v>36</v>
      </c>
      <c r="O97" s="192"/>
      <c r="P97" s="275">
        <f t="shared" si="1"/>
        <v>0</v>
      </c>
      <c r="Q97" s="275">
        <v>0</v>
      </c>
      <c r="R97" s="275">
        <f t="shared" si="2"/>
        <v>0</v>
      </c>
      <c r="S97" s="275">
        <v>0</v>
      </c>
      <c r="T97" s="276">
        <f t="shared" si="3"/>
        <v>0</v>
      </c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R97" s="20" t="s">
        <v>79</v>
      </c>
      <c r="AT97" s="20" t="s">
        <v>115</v>
      </c>
      <c r="AU97" s="20" t="s">
        <v>69</v>
      </c>
      <c r="AY97" s="20" t="s">
        <v>114</v>
      </c>
      <c r="BE97" s="94">
        <f t="shared" si="4"/>
        <v>0</v>
      </c>
      <c r="BF97" s="94">
        <f t="shared" si="5"/>
        <v>0</v>
      </c>
      <c r="BG97" s="94">
        <f t="shared" si="6"/>
        <v>0</v>
      </c>
      <c r="BH97" s="94">
        <f t="shared" si="7"/>
        <v>0</v>
      </c>
      <c r="BI97" s="94">
        <f t="shared" si="8"/>
        <v>0</v>
      </c>
      <c r="BJ97" s="20" t="s">
        <v>69</v>
      </c>
      <c r="BK97" s="94">
        <f t="shared" si="9"/>
        <v>0</v>
      </c>
      <c r="BL97" s="20" t="s">
        <v>79</v>
      </c>
      <c r="BM97" s="20" t="s">
        <v>144</v>
      </c>
    </row>
    <row r="98" spans="1:65" s="1" customFormat="1" ht="22.5" customHeight="1">
      <c r="A98" s="190"/>
      <c r="B98" s="191"/>
      <c r="C98" s="240" t="s">
        <v>131</v>
      </c>
      <c r="D98" s="240" t="s">
        <v>115</v>
      </c>
      <c r="E98" s="241" t="s">
        <v>249</v>
      </c>
      <c r="F98" s="242" t="s">
        <v>250</v>
      </c>
      <c r="G98" s="243" t="s">
        <v>232</v>
      </c>
      <c r="H98" s="244">
        <v>1</v>
      </c>
      <c r="I98" s="179"/>
      <c r="J98" s="245">
        <f t="shared" si="0"/>
        <v>0</v>
      </c>
      <c r="K98" s="242" t="s">
        <v>5</v>
      </c>
      <c r="L98" s="191"/>
      <c r="M98" s="282" t="s">
        <v>5</v>
      </c>
      <c r="N98" s="274" t="s">
        <v>36</v>
      </c>
      <c r="O98" s="192"/>
      <c r="P98" s="275">
        <f t="shared" si="1"/>
        <v>0</v>
      </c>
      <c r="Q98" s="275">
        <v>0</v>
      </c>
      <c r="R98" s="275">
        <f t="shared" si="2"/>
        <v>0</v>
      </c>
      <c r="S98" s="275">
        <v>0</v>
      </c>
      <c r="T98" s="276">
        <f t="shared" si="3"/>
        <v>0</v>
      </c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R98" s="20" t="s">
        <v>79</v>
      </c>
      <c r="AT98" s="20" t="s">
        <v>115</v>
      </c>
      <c r="AU98" s="20" t="s">
        <v>69</v>
      </c>
      <c r="AY98" s="20" t="s">
        <v>114</v>
      </c>
      <c r="BE98" s="94">
        <f t="shared" si="4"/>
        <v>0</v>
      </c>
      <c r="BF98" s="94">
        <f t="shared" si="5"/>
        <v>0</v>
      </c>
      <c r="BG98" s="94">
        <f t="shared" si="6"/>
        <v>0</v>
      </c>
      <c r="BH98" s="94">
        <f t="shared" si="7"/>
        <v>0</v>
      </c>
      <c r="BI98" s="94">
        <f t="shared" si="8"/>
        <v>0</v>
      </c>
      <c r="BJ98" s="20" t="s">
        <v>69</v>
      </c>
      <c r="BK98" s="94">
        <f t="shared" si="9"/>
        <v>0</v>
      </c>
      <c r="BL98" s="20" t="s">
        <v>79</v>
      </c>
      <c r="BM98" s="20" t="s">
        <v>147</v>
      </c>
    </row>
    <row r="99" spans="1:65" s="1" customFormat="1" ht="22.5" customHeight="1">
      <c r="A99" s="190"/>
      <c r="B99" s="191"/>
      <c r="C99" s="240" t="s">
        <v>11</v>
      </c>
      <c r="D99" s="240" t="s">
        <v>115</v>
      </c>
      <c r="E99" s="241" t="s">
        <v>251</v>
      </c>
      <c r="F99" s="242" t="s">
        <v>252</v>
      </c>
      <c r="G99" s="243" t="s">
        <v>232</v>
      </c>
      <c r="H99" s="244">
        <v>1</v>
      </c>
      <c r="I99" s="179"/>
      <c r="J99" s="245">
        <f t="shared" si="0"/>
        <v>0</v>
      </c>
      <c r="K99" s="242" t="s">
        <v>5</v>
      </c>
      <c r="L99" s="191"/>
      <c r="M99" s="282" t="s">
        <v>5</v>
      </c>
      <c r="N99" s="274" t="s">
        <v>36</v>
      </c>
      <c r="O99" s="192"/>
      <c r="P99" s="275">
        <f t="shared" si="1"/>
        <v>0</v>
      </c>
      <c r="Q99" s="275">
        <v>0</v>
      </c>
      <c r="R99" s="275">
        <f t="shared" si="2"/>
        <v>0</v>
      </c>
      <c r="S99" s="275">
        <v>0</v>
      </c>
      <c r="T99" s="276">
        <f t="shared" si="3"/>
        <v>0</v>
      </c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R99" s="20" t="s">
        <v>79</v>
      </c>
      <c r="AT99" s="20" t="s">
        <v>115</v>
      </c>
      <c r="AU99" s="20" t="s">
        <v>69</v>
      </c>
      <c r="AY99" s="20" t="s">
        <v>114</v>
      </c>
      <c r="BE99" s="94">
        <f t="shared" si="4"/>
        <v>0</v>
      </c>
      <c r="BF99" s="94">
        <f t="shared" si="5"/>
        <v>0</v>
      </c>
      <c r="BG99" s="94">
        <f t="shared" si="6"/>
        <v>0</v>
      </c>
      <c r="BH99" s="94">
        <f t="shared" si="7"/>
        <v>0</v>
      </c>
      <c r="BI99" s="94">
        <f t="shared" si="8"/>
        <v>0</v>
      </c>
      <c r="BJ99" s="20" t="s">
        <v>69</v>
      </c>
      <c r="BK99" s="94">
        <f t="shared" si="9"/>
        <v>0</v>
      </c>
      <c r="BL99" s="20" t="s">
        <v>79</v>
      </c>
      <c r="BM99" s="20" t="s">
        <v>149</v>
      </c>
    </row>
    <row r="100" spans="1:65" s="1" customFormat="1" ht="22.5" customHeight="1">
      <c r="A100" s="190"/>
      <c r="B100" s="191"/>
      <c r="C100" s="240" t="s">
        <v>134</v>
      </c>
      <c r="D100" s="240" t="s">
        <v>115</v>
      </c>
      <c r="E100" s="241" t="s">
        <v>253</v>
      </c>
      <c r="F100" s="242" t="s">
        <v>254</v>
      </c>
      <c r="G100" s="243" t="s">
        <v>232</v>
      </c>
      <c r="H100" s="244">
        <v>1</v>
      </c>
      <c r="I100" s="179"/>
      <c r="J100" s="245">
        <f t="shared" si="0"/>
        <v>0</v>
      </c>
      <c r="K100" s="242" t="s">
        <v>5</v>
      </c>
      <c r="L100" s="191"/>
      <c r="M100" s="282" t="s">
        <v>5</v>
      </c>
      <c r="N100" s="274" t="s">
        <v>36</v>
      </c>
      <c r="O100" s="192"/>
      <c r="P100" s="275">
        <f t="shared" si="1"/>
        <v>0</v>
      </c>
      <c r="Q100" s="275">
        <v>0</v>
      </c>
      <c r="R100" s="275">
        <f t="shared" si="2"/>
        <v>0</v>
      </c>
      <c r="S100" s="275">
        <v>0</v>
      </c>
      <c r="T100" s="276">
        <f t="shared" si="3"/>
        <v>0</v>
      </c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R100" s="20" t="s">
        <v>79</v>
      </c>
      <c r="AT100" s="20" t="s">
        <v>115</v>
      </c>
      <c r="AU100" s="20" t="s">
        <v>69</v>
      </c>
      <c r="AY100" s="20" t="s">
        <v>114</v>
      </c>
      <c r="BE100" s="94">
        <f t="shared" si="4"/>
        <v>0</v>
      </c>
      <c r="BF100" s="94">
        <f t="shared" si="5"/>
        <v>0</v>
      </c>
      <c r="BG100" s="94">
        <f t="shared" si="6"/>
        <v>0</v>
      </c>
      <c r="BH100" s="94">
        <f t="shared" si="7"/>
        <v>0</v>
      </c>
      <c r="BI100" s="94">
        <f t="shared" si="8"/>
        <v>0</v>
      </c>
      <c r="BJ100" s="20" t="s">
        <v>69</v>
      </c>
      <c r="BK100" s="94">
        <f t="shared" si="9"/>
        <v>0</v>
      </c>
      <c r="BL100" s="20" t="s">
        <v>79</v>
      </c>
      <c r="BM100" s="20" t="s">
        <v>150</v>
      </c>
    </row>
    <row r="101" spans="1:65" s="1" customFormat="1" ht="22.5" customHeight="1">
      <c r="A101" s="190"/>
      <c r="B101" s="191"/>
      <c r="C101" s="240" t="s">
        <v>151</v>
      </c>
      <c r="D101" s="240" t="s">
        <v>115</v>
      </c>
      <c r="E101" s="241" t="s">
        <v>255</v>
      </c>
      <c r="F101" s="242" t="s">
        <v>174</v>
      </c>
      <c r="G101" s="243" t="s">
        <v>232</v>
      </c>
      <c r="H101" s="244">
        <v>1</v>
      </c>
      <c r="I101" s="179"/>
      <c r="J101" s="245">
        <f t="shared" si="0"/>
        <v>0</v>
      </c>
      <c r="K101" s="242" t="s">
        <v>5</v>
      </c>
      <c r="L101" s="191"/>
      <c r="M101" s="282" t="s">
        <v>5</v>
      </c>
      <c r="N101" s="274" t="s">
        <v>36</v>
      </c>
      <c r="O101" s="192"/>
      <c r="P101" s="275">
        <f t="shared" si="1"/>
        <v>0</v>
      </c>
      <c r="Q101" s="275">
        <v>0</v>
      </c>
      <c r="R101" s="275">
        <f t="shared" si="2"/>
        <v>0</v>
      </c>
      <c r="S101" s="275">
        <v>0</v>
      </c>
      <c r="T101" s="276">
        <f t="shared" si="3"/>
        <v>0</v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R101" s="20" t="s">
        <v>79</v>
      </c>
      <c r="AT101" s="20" t="s">
        <v>115</v>
      </c>
      <c r="AU101" s="20" t="s">
        <v>69</v>
      </c>
      <c r="AY101" s="20" t="s">
        <v>114</v>
      </c>
      <c r="BE101" s="94">
        <f t="shared" si="4"/>
        <v>0</v>
      </c>
      <c r="BF101" s="94">
        <f t="shared" si="5"/>
        <v>0</v>
      </c>
      <c r="BG101" s="94">
        <f t="shared" si="6"/>
        <v>0</v>
      </c>
      <c r="BH101" s="94">
        <f t="shared" si="7"/>
        <v>0</v>
      </c>
      <c r="BI101" s="94">
        <f t="shared" si="8"/>
        <v>0</v>
      </c>
      <c r="BJ101" s="20" t="s">
        <v>69</v>
      </c>
      <c r="BK101" s="94">
        <f t="shared" si="9"/>
        <v>0</v>
      </c>
      <c r="BL101" s="20" t="s">
        <v>79</v>
      </c>
      <c r="BM101" s="20" t="s">
        <v>154</v>
      </c>
    </row>
    <row r="102" spans="1:65" s="1" customFormat="1" ht="22.5" customHeight="1">
      <c r="A102" s="190"/>
      <c r="B102" s="191"/>
      <c r="C102" s="240" t="s">
        <v>137</v>
      </c>
      <c r="D102" s="240" t="s">
        <v>115</v>
      </c>
      <c r="E102" s="241" t="s">
        <v>256</v>
      </c>
      <c r="F102" s="242" t="s">
        <v>257</v>
      </c>
      <c r="G102" s="243" t="s">
        <v>232</v>
      </c>
      <c r="H102" s="244">
        <v>1</v>
      </c>
      <c r="I102" s="179"/>
      <c r="J102" s="245">
        <f t="shared" si="0"/>
        <v>0</v>
      </c>
      <c r="K102" s="242" t="s">
        <v>5</v>
      </c>
      <c r="L102" s="191"/>
      <c r="M102" s="282" t="s">
        <v>5</v>
      </c>
      <c r="N102" s="274" t="s">
        <v>36</v>
      </c>
      <c r="O102" s="192"/>
      <c r="P102" s="275">
        <f t="shared" si="1"/>
        <v>0</v>
      </c>
      <c r="Q102" s="275">
        <v>0</v>
      </c>
      <c r="R102" s="275">
        <f t="shared" si="2"/>
        <v>0</v>
      </c>
      <c r="S102" s="275">
        <v>0</v>
      </c>
      <c r="T102" s="276">
        <f t="shared" si="3"/>
        <v>0</v>
      </c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R102" s="20" t="s">
        <v>79</v>
      </c>
      <c r="AT102" s="20" t="s">
        <v>115</v>
      </c>
      <c r="AU102" s="20" t="s">
        <v>69</v>
      </c>
      <c r="AY102" s="20" t="s">
        <v>114</v>
      </c>
      <c r="BE102" s="94">
        <f t="shared" si="4"/>
        <v>0</v>
      </c>
      <c r="BF102" s="94">
        <f t="shared" si="5"/>
        <v>0</v>
      </c>
      <c r="BG102" s="94">
        <f t="shared" si="6"/>
        <v>0</v>
      </c>
      <c r="BH102" s="94">
        <f t="shared" si="7"/>
        <v>0</v>
      </c>
      <c r="BI102" s="94">
        <f t="shared" si="8"/>
        <v>0</v>
      </c>
      <c r="BJ102" s="20" t="s">
        <v>69</v>
      </c>
      <c r="BK102" s="94">
        <f t="shared" si="9"/>
        <v>0</v>
      </c>
      <c r="BL102" s="20" t="s">
        <v>79</v>
      </c>
      <c r="BM102" s="20" t="s">
        <v>155</v>
      </c>
    </row>
    <row r="103" spans="1:65" s="1" customFormat="1" ht="22.5" customHeight="1">
      <c r="A103" s="190"/>
      <c r="B103" s="191"/>
      <c r="C103" s="240" t="s">
        <v>158</v>
      </c>
      <c r="D103" s="240" t="s">
        <v>115</v>
      </c>
      <c r="E103" s="241" t="s">
        <v>258</v>
      </c>
      <c r="F103" s="242" t="s">
        <v>259</v>
      </c>
      <c r="G103" s="243" t="s">
        <v>232</v>
      </c>
      <c r="H103" s="244">
        <v>1</v>
      </c>
      <c r="I103" s="179"/>
      <c r="J103" s="245">
        <f t="shared" si="0"/>
        <v>0</v>
      </c>
      <c r="K103" s="242" t="s">
        <v>5</v>
      </c>
      <c r="L103" s="191"/>
      <c r="M103" s="282" t="s">
        <v>5</v>
      </c>
      <c r="N103" s="274" t="s">
        <v>36</v>
      </c>
      <c r="O103" s="192"/>
      <c r="P103" s="275">
        <f t="shared" si="1"/>
        <v>0</v>
      </c>
      <c r="Q103" s="275">
        <v>0</v>
      </c>
      <c r="R103" s="275">
        <f t="shared" si="2"/>
        <v>0</v>
      </c>
      <c r="S103" s="275">
        <v>0</v>
      </c>
      <c r="T103" s="276">
        <f t="shared" si="3"/>
        <v>0</v>
      </c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R103" s="20" t="s">
        <v>79</v>
      </c>
      <c r="AT103" s="20" t="s">
        <v>115</v>
      </c>
      <c r="AU103" s="20" t="s">
        <v>69</v>
      </c>
      <c r="AY103" s="20" t="s">
        <v>114</v>
      </c>
      <c r="BE103" s="94">
        <f t="shared" si="4"/>
        <v>0</v>
      </c>
      <c r="BF103" s="94">
        <f t="shared" si="5"/>
        <v>0</v>
      </c>
      <c r="BG103" s="94">
        <f t="shared" si="6"/>
        <v>0</v>
      </c>
      <c r="BH103" s="94">
        <f t="shared" si="7"/>
        <v>0</v>
      </c>
      <c r="BI103" s="94">
        <f t="shared" si="8"/>
        <v>0</v>
      </c>
      <c r="BJ103" s="20" t="s">
        <v>69</v>
      </c>
      <c r="BK103" s="94">
        <f t="shared" si="9"/>
        <v>0</v>
      </c>
      <c r="BL103" s="20" t="s">
        <v>79</v>
      </c>
      <c r="BM103" s="20" t="s">
        <v>162</v>
      </c>
    </row>
    <row r="104" spans="1:63" s="9" customFormat="1" ht="36.75" customHeight="1">
      <c r="A104" s="235"/>
      <c r="B104" s="236"/>
      <c r="C104" s="235"/>
      <c r="D104" s="237" t="s">
        <v>63</v>
      </c>
      <c r="E104" s="238" t="s">
        <v>260</v>
      </c>
      <c r="F104" s="238" t="s">
        <v>261</v>
      </c>
      <c r="G104" s="235"/>
      <c r="H104" s="235"/>
      <c r="I104" s="235"/>
      <c r="J104" s="239">
        <f>BK104</f>
        <v>0</v>
      </c>
      <c r="K104" s="235"/>
      <c r="L104" s="236"/>
      <c r="M104" s="267"/>
      <c r="N104" s="268"/>
      <c r="O104" s="268"/>
      <c r="P104" s="269">
        <f>SUM(P105:P136)</f>
        <v>0</v>
      </c>
      <c r="Q104" s="268"/>
      <c r="R104" s="269">
        <f>SUM(R105:R136)</f>
        <v>0</v>
      </c>
      <c r="S104" s="268"/>
      <c r="T104" s="270">
        <f>SUM(T105:T136)</f>
        <v>0</v>
      </c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R104" s="89" t="s">
        <v>69</v>
      </c>
      <c r="AT104" s="90" t="s">
        <v>63</v>
      </c>
      <c r="AU104" s="90" t="s">
        <v>64</v>
      </c>
      <c r="AY104" s="89" t="s">
        <v>114</v>
      </c>
      <c r="BK104" s="91">
        <f>SUM(BK105:BK136)</f>
        <v>0</v>
      </c>
    </row>
    <row r="105" spans="1:65" s="1" customFormat="1" ht="22.5" customHeight="1">
      <c r="A105" s="190"/>
      <c r="B105" s="191"/>
      <c r="C105" s="240" t="s">
        <v>138</v>
      </c>
      <c r="D105" s="240" t="s">
        <v>115</v>
      </c>
      <c r="E105" s="241" t="s">
        <v>262</v>
      </c>
      <c r="F105" s="242" t="s">
        <v>263</v>
      </c>
      <c r="G105" s="243" t="s">
        <v>222</v>
      </c>
      <c r="H105" s="244">
        <v>107</v>
      </c>
      <c r="I105" s="179"/>
      <c r="J105" s="245">
        <f>ROUND(I105*H105,2)</f>
        <v>0</v>
      </c>
      <c r="K105" s="242" t="s">
        <v>5</v>
      </c>
      <c r="L105" s="191"/>
      <c r="M105" s="282" t="s">
        <v>5</v>
      </c>
      <c r="N105" s="274" t="s">
        <v>36</v>
      </c>
      <c r="O105" s="192"/>
      <c r="P105" s="275">
        <f>O105*H105</f>
        <v>0</v>
      </c>
      <c r="Q105" s="275">
        <v>0</v>
      </c>
      <c r="R105" s="275">
        <f>Q105*H105</f>
        <v>0</v>
      </c>
      <c r="S105" s="275">
        <v>0</v>
      </c>
      <c r="T105" s="276">
        <f>S105*H105</f>
        <v>0</v>
      </c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R105" s="20" t="s">
        <v>79</v>
      </c>
      <c r="AT105" s="20" t="s">
        <v>115</v>
      </c>
      <c r="AU105" s="20" t="s">
        <v>69</v>
      </c>
      <c r="AY105" s="20" t="s">
        <v>114</v>
      </c>
      <c r="BE105" s="94">
        <f>IF(N105="základní",J105,0)</f>
        <v>0</v>
      </c>
      <c r="BF105" s="94">
        <f>IF(N105="snížená",J105,0)</f>
        <v>0</v>
      </c>
      <c r="BG105" s="94">
        <f>IF(N105="zákl. přenesená",J105,0)</f>
        <v>0</v>
      </c>
      <c r="BH105" s="94">
        <f>IF(N105="sníž. přenesená",J105,0)</f>
        <v>0</v>
      </c>
      <c r="BI105" s="94">
        <f>IF(N105="nulová",J105,0)</f>
        <v>0</v>
      </c>
      <c r="BJ105" s="20" t="s">
        <v>69</v>
      </c>
      <c r="BK105" s="94">
        <f>ROUND(I105*H105,2)</f>
        <v>0</v>
      </c>
      <c r="BL105" s="20" t="s">
        <v>79</v>
      </c>
      <c r="BM105" s="20" t="s">
        <v>165</v>
      </c>
    </row>
    <row r="106" spans="1:51" s="10" customFormat="1" ht="13.5">
      <c r="A106" s="283"/>
      <c r="B106" s="284"/>
      <c r="C106" s="283"/>
      <c r="D106" s="285" t="s">
        <v>264</v>
      </c>
      <c r="E106" s="286" t="s">
        <v>5</v>
      </c>
      <c r="F106" s="287" t="s">
        <v>265</v>
      </c>
      <c r="G106" s="283"/>
      <c r="H106" s="288">
        <v>107</v>
      </c>
      <c r="I106" s="283"/>
      <c r="J106" s="283"/>
      <c r="K106" s="283"/>
      <c r="L106" s="284"/>
      <c r="M106" s="289"/>
      <c r="N106" s="290"/>
      <c r="O106" s="290"/>
      <c r="P106" s="290"/>
      <c r="Q106" s="290"/>
      <c r="R106" s="290"/>
      <c r="S106" s="290"/>
      <c r="T106" s="291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T106" s="95" t="s">
        <v>264</v>
      </c>
      <c r="AU106" s="95" t="s">
        <v>69</v>
      </c>
      <c r="AV106" s="10" t="s">
        <v>73</v>
      </c>
      <c r="AW106" s="10" t="s">
        <v>29</v>
      </c>
      <c r="AX106" s="10" t="s">
        <v>69</v>
      </c>
      <c r="AY106" s="95" t="s">
        <v>114</v>
      </c>
    </row>
    <row r="107" spans="1:65" s="1" customFormat="1" ht="22.5" customHeight="1">
      <c r="A107" s="190"/>
      <c r="B107" s="191"/>
      <c r="C107" s="240" t="s">
        <v>10</v>
      </c>
      <c r="D107" s="240" t="s">
        <v>115</v>
      </c>
      <c r="E107" s="241" t="s">
        <v>266</v>
      </c>
      <c r="F107" s="242" t="s">
        <v>267</v>
      </c>
      <c r="G107" s="243" t="s">
        <v>225</v>
      </c>
      <c r="H107" s="244">
        <v>300</v>
      </c>
      <c r="I107" s="179"/>
      <c r="J107" s="245">
        <f>ROUND(I107*H107,2)</f>
        <v>0</v>
      </c>
      <c r="K107" s="242" t="s">
        <v>5</v>
      </c>
      <c r="L107" s="191"/>
      <c r="M107" s="282" t="s">
        <v>5</v>
      </c>
      <c r="N107" s="274" t="s">
        <v>36</v>
      </c>
      <c r="O107" s="192"/>
      <c r="P107" s="275">
        <f>O107*H107</f>
        <v>0</v>
      </c>
      <c r="Q107" s="275">
        <v>0</v>
      </c>
      <c r="R107" s="275">
        <f>Q107*H107</f>
        <v>0</v>
      </c>
      <c r="S107" s="275">
        <v>0</v>
      </c>
      <c r="T107" s="276">
        <f>S107*H107</f>
        <v>0</v>
      </c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R107" s="20" t="s">
        <v>79</v>
      </c>
      <c r="AT107" s="20" t="s">
        <v>115</v>
      </c>
      <c r="AU107" s="20" t="s">
        <v>69</v>
      </c>
      <c r="AY107" s="20" t="s">
        <v>114</v>
      </c>
      <c r="BE107" s="94">
        <f>IF(N107="základní",J107,0)</f>
        <v>0</v>
      </c>
      <c r="BF107" s="94">
        <f>IF(N107="snížená",J107,0)</f>
        <v>0</v>
      </c>
      <c r="BG107" s="94">
        <f>IF(N107="zákl. přenesená",J107,0)</f>
        <v>0</v>
      </c>
      <c r="BH107" s="94">
        <f>IF(N107="sníž. přenesená",J107,0)</f>
        <v>0</v>
      </c>
      <c r="BI107" s="94">
        <f>IF(N107="nulová",J107,0)</f>
        <v>0</v>
      </c>
      <c r="BJ107" s="20" t="s">
        <v>69</v>
      </c>
      <c r="BK107" s="94">
        <f>ROUND(I107*H107,2)</f>
        <v>0</v>
      </c>
      <c r="BL107" s="20" t="s">
        <v>79</v>
      </c>
      <c r="BM107" s="20" t="s">
        <v>168</v>
      </c>
    </row>
    <row r="108" spans="1:51" s="10" customFormat="1" ht="13.5">
      <c r="A108" s="283"/>
      <c r="B108" s="284"/>
      <c r="C108" s="283"/>
      <c r="D108" s="285" t="s">
        <v>264</v>
      </c>
      <c r="E108" s="286" t="s">
        <v>5</v>
      </c>
      <c r="F108" s="287" t="s">
        <v>268</v>
      </c>
      <c r="G108" s="283"/>
      <c r="H108" s="288">
        <v>300</v>
      </c>
      <c r="I108" s="283"/>
      <c r="J108" s="283"/>
      <c r="K108" s="283"/>
      <c r="L108" s="284"/>
      <c r="M108" s="289"/>
      <c r="N108" s="290"/>
      <c r="O108" s="290"/>
      <c r="P108" s="290"/>
      <c r="Q108" s="290"/>
      <c r="R108" s="290"/>
      <c r="S108" s="290"/>
      <c r="T108" s="291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T108" s="95" t="s">
        <v>264</v>
      </c>
      <c r="AU108" s="95" t="s">
        <v>69</v>
      </c>
      <c r="AV108" s="10" t="s">
        <v>73</v>
      </c>
      <c r="AW108" s="10" t="s">
        <v>29</v>
      </c>
      <c r="AX108" s="10" t="s">
        <v>69</v>
      </c>
      <c r="AY108" s="95" t="s">
        <v>114</v>
      </c>
    </row>
    <row r="109" spans="1:65" s="1" customFormat="1" ht="22.5" customHeight="1">
      <c r="A109" s="190"/>
      <c r="B109" s="191"/>
      <c r="C109" s="240" t="s">
        <v>141</v>
      </c>
      <c r="D109" s="240" t="s">
        <v>115</v>
      </c>
      <c r="E109" s="241" t="s">
        <v>269</v>
      </c>
      <c r="F109" s="242" t="s">
        <v>270</v>
      </c>
      <c r="G109" s="243" t="s">
        <v>232</v>
      </c>
      <c r="H109" s="244">
        <v>40</v>
      </c>
      <c r="I109" s="179"/>
      <c r="J109" s="245">
        <f>ROUND(I109*H109,2)</f>
        <v>0</v>
      </c>
      <c r="K109" s="242" t="s">
        <v>5</v>
      </c>
      <c r="L109" s="191"/>
      <c r="M109" s="282" t="s">
        <v>5</v>
      </c>
      <c r="N109" s="274" t="s">
        <v>36</v>
      </c>
      <c r="O109" s="192"/>
      <c r="P109" s="275">
        <f>O109*H109</f>
        <v>0</v>
      </c>
      <c r="Q109" s="275">
        <v>0</v>
      </c>
      <c r="R109" s="275">
        <f>Q109*H109</f>
        <v>0</v>
      </c>
      <c r="S109" s="275">
        <v>0</v>
      </c>
      <c r="T109" s="276">
        <f>S109*H109</f>
        <v>0</v>
      </c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R109" s="20" t="s">
        <v>79</v>
      </c>
      <c r="AT109" s="20" t="s">
        <v>115</v>
      </c>
      <c r="AU109" s="20" t="s">
        <v>69</v>
      </c>
      <c r="AY109" s="20" t="s">
        <v>114</v>
      </c>
      <c r="BE109" s="94">
        <f>IF(N109="základní",J109,0)</f>
        <v>0</v>
      </c>
      <c r="BF109" s="94">
        <f>IF(N109="snížená",J109,0)</f>
        <v>0</v>
      </c>
      <c r="BG109" s="94">
        <f>IF(N109="zákl. přenesená",J109,0)</f>
        <v>0</v>
      </c>
      <c r="BH109" s="94">
        <f>IF(N109="sníž. přenesená",J109,0)</f>
        <v>0</v>
      </c>
      <c r="BI109" s="94">
        <f>IF(N109="nulová",J109,0)</f>
        <v>0</v>
      </c>
      <c r="BJ109" s="20" t="s">
        <v>69</v>
      </c>
      <c r="BK109" s="94">
        <f>ROUND(I109*H109,2)</f>
        <v>0</v>
      </c>
      <c r="BL109" s="20" t="s">
        <v>79</v>
      </c>
      <c r="BM109" s="20" t="s">
        <v>171</v>
      </c>
    </row>
    <row r="110" spans="1:51" s="10" customFormat="1" ht="13.5">
      <c r="A110" s="283"/>
      <c r="B110" s="284"/>
      <c r="C110" s="283"/>
      <c r="D110" s="285" t="s">
        <v>264</v>
      </c>
      <c r="E110" s="286" t="s">
        <v>5</v>
      </c>
      <c r="F110" s="287" t="s">
        <v>271</v>
      </c>
      <c r="G110" s="283"/>
      <c r="H110" s="288">
        <v>40</v>
      </c>
      <c r="I110" s="283"/>
      <c r="J110" s="283"/>
      <c r="K110" s="283"/>
      <c r="L110" s="284"/>
      <c r="M110" s="289"/>
      <c r="N110" s="290"/>
      <c r="O110" s="290"/>
      <c r="P110" s="290"/>
      <c r="Q110" s="290"/>
      <c r="R110" s="290"/>
      <c r="S110" s="290"/>
      <c r="T110" s="291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T110" s="95" t="s">
        <v>264</v>
      </c>
      <c r="AU110" s="95" t="s">
        <v>69</v>
      </c>
      <c r="AV110" s="10" t="s">
        <v>73</v>
      </c>
      <c r="AW110" s="10" t="s">
        <v>29</v>
      </c>
      <c r="AX110" s="10" t="s">
        <v>69</v>
      </c>
      <c r="AY110" s="95" t="s">
        <v>114</v>
      </c>
    </row>
    <row r="111" spans="1:65" s="1" customFormat="1" ht="22.5" customHeight="1">
      <c r="A111" s="190"/>
      <c r="B111" s="191"/>
      <c r="C111" s="240" t="s">
        <v>172</v>
      </c>
      <c r="D111" s="240" t="s">
        <v>115</v>
      </c>
      <c r="E111" s="241" t="s">
        <v>272</v>
      </c>
      <c r="F111" s="242" t="s">
        <v>273</v>
      </c>
      <c r="G111" s="243" t="s">
        <v>232</v>
      </c>
      <c r="H111" s="244">
        <v>20</v>
      </c>
      <c r="I111" s="179"/>
      <c r="J111" s="245">
        <f>ROUND(I111*H111,2)</f>
        <v>0</v>
      </c>
      <c r="K111" s="242" t="s">
        <v>5</v>
      </c>
      <c r="L111" s="191"/>
      <c r="M111" s="282" t="s">
        <v>5</v>
      </c>
      <c r="N111" s="274" t="s">
        <v>36</v>
      </c>
      <c r="O111" s="192"/>
      <c r="P111" s="275">
        <f>O111*H111</f>
        <v>0</v>
      </c>
      <c r="Q111" s="275">
        <v>0</v>
      </c>
      <c r="R111" s="275">
        <f>Q111*H111</f>
        <v>0</v>
      </c>
      <c r="S111" s="275">
        <v>0</v>
      </c>
      <c r="T111" s="276">
        <f>S111*H111</f>
        <v>0</v>
      </c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R111" s="20" t="s">
        <v>79</v>
      </c>
      <c r="AT111" s="20" t="s">
        <v>115</v>
      </c>
      <c r="AU111" s="20" t="s">
        <v>69</v>
      </c>
      <c r="AY111" s="20" t="s">
        <v>114</v>
      </c>
      <c r="BE111" s="94">
        <f>IF(N111="základní",J111,0)</f>
        <v>0</v>
      </c>
      <c r="BF111" s="94">
        <f>IF(N111="snížená",J111,0)</f>
        <v>0</v>
      </c>
      <c r="BG111" s="94">
        <f>IF(N111="zákl. přenesená",J111,0)</f>
        <v>0</v>
      </c>
      <c r="BH111" s="94">
        <f>IF(N111="sníž. přenesená",J111,0)</f>
        <v>0</v>
      </c>
      <c r="BI111" s="94">
        <f>IF(N111="nulová",J111,0)</f>
        <v>0</v>
      </c>
      <c r="BJ111" s="20" t="s">
        <v>69</v>
      </c>
      <c r="BK111" s="94">
        <f>ROUND(I111*H111,2)</f>
        <v>0</v>
      </c>
      <c r="BL111" s="20" t="s">
        <v>79</v>
      </c>
      <c r="BM111" s="20" t="s">
        <v>274</v>
      </c>
    </row>
    <row r="112" spans="1:51" s="10" customFormat="1" ht="13.5">
      <c r="A112" s="283"/>
      <c r="B112" s="284"/>
      <c r="C112" s="283"/>
      <c r="D112" s="285" t="s">
        <v>264</v>
      </c>
      <c r="E112" s="286" t="s">
        <v>5</v>
      </c>
      <c r="F112" s="287" t="s">
        <v>275</v>
      </c>
      <c r="G112" s="283"/>
      <c r="H112" s="288">
        <v>20</v>
      </c>
      <c r="I112" s="283"/>
      <c r="J112" s="283"/>
      <c r="K112" s="283"/>
      <c r="L112" s="284"/>
      <c r="M112" s="289"/>
      <c r="N112" s="290"/>
      <c r="O112" s="290"/>
      <c r="P112" s="290"/>
      <c r="Q112" s="290"/>
      <c r="R112" s="290"/>
      <c r="S112" s="290"/>
      <c r="T112" s="291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T112" s="95" t="s">
        <v>264</v>
      </c>
      <c r="AU112" s="95" t="s">
        <v>69</v>
      </c>
      <c r="AV112" s="10" t="s">
        <v>73</v>
      </c>
      <c r="AW112" s="10" t="s">
        <v>29</v>
      </c>
      <c r="AX112" s="10" t="s">
        <v>69</v>
      </c>
      <c r="AY112" s="95" t="s">
        <v>114</v>
      </c>
    </row>
    <row r="113" spans="1:65" s="1" customFormat="1" ht="22.5" customHeight="1">
      <c r="A113" s="190"/>
      <c r="B113" s="191"/>
      <c r="C113" s="240" t="s">
        <v>142</v>
      </c>
      <c r="D113" s="240" t="s">
        <v>115</v>
      </c>
      <c r="E113" s="241" t="s">
        <v>276</v>
      </c>
      <c r="F113" s="242" t="s">
        <v>277</v>
      </c>
      <c r="G113" s="243" t="s">
        <v>232</v>
      </c>
      <c r="H113" s="244">
        <v>40</v>
      </c>
      <c r="I113" s="179"/>
      <c r="J113" s="245">
        <f>ROUND(I113*H113,2)</f>
        <v>0</v>
      </c>
      <c r="K113" s="242" t="s">
        <v>5</v>
      </c>
      <c r="L113" s="191"/>
      <c r="M113" s="282" t="s">
        <v>5</v>
      </c>
      <c r="N113" s="274" t="s">
        <v>36</v>
      </c>
      <c r="O113" s="192"/>
      <c r="P113" s="275">
        <f>O113*H113</f>
        <v>0</v>
      </c>
      <c r="Q113" s="275">
        <v>0</v>
      </c>
      <c r="R113" s="275">
        <f>Q113*H113</f>
        <v>0</v>
      </c>
      <c r="S113" s="275">
        <v>0</v>
      </c>
      <c r="T113" s="276">
        <f>S113*H113</f>
        <v>0</v>
      </c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R113" s="20" t="s">
        <v>79</v>
      </c>
      <c r="AT113" s="20" t="s">
        <v>115</v>
      </c>
      <c r="AU113" s="20" t="s">
        <v>69</v>
      </c>
      <c r="AY113" s="20" t="s">
        <v>114</v>
      </c>
      <c r="BE113" s="94">
        <f>IF(N113="základní",J113,0)</f>
        <v>0</v>
      </c>
      <c r="BF113" s="94">
        <f>IF(N113="snížená",J113,0)</f>
        <v>0</v>
      </c>
      <c r="BG113" s="94">
        <f>IF(N113="zákl. přenesená",J113,0)</f>
        <v>0</v>
      </c>
      <c r="BH113" s="94">
        <f>IF(N113="sníž. přenesená",J113,0)</f>
        <v>0</v>
      </c>
      <c r="BI113" s="94">
        <f>IF(N113="nulová",J113,0)</f>
        <v>0</v>
      </c>
      <c r="BJ113" s="20" t="s">
        <v>69</v>
      </c>
      <c r="BK113" s="94">
        <f>ROUND(I113*H113,2)</f>
        <v>0</v>
      </c>
      <c r="BL113" s="20" t="s">
        <v>79</v>
      </c>
      <c r="BM113" s="20" t="s">
        <v>278</v>
      </c>
    </row>
    <row r="114" spans="1:51" s="10" customFormat="1" ht="13.5">
      <c r="A114" s="283"/>
      <c r="B114" s="284"/>
      <c r="C114" s="283"/>
      <c r="D114" s="285" t="s">
        <v>264</v>
      </c>
      <c r="E114" s="286" t="s">
        <v>5</v>
      </c>
      <c r="F114" s="287" t="s">
        <v>271</v>
      </c>
      <c r="G114" s="283"/>
      <c r="H114" s="288">
        <v>40</v>
      </c>
      <c r="I114" s="283"/>
      <c r="J114" s="283"/>
      <c r="K114" s="283"/>
      <c r="L114" s="284"/>
      <c r="M114" s="289"/>
      <c r="N114" s="290"/>
      <c r="O114" s="290"/>
      <c r="P114" s="290"/>
      <c r="Q114" s="290"/>
      <c r="R114" s="290"/>
      <c r="S114" s="290"/>
      <c r="T114" s="291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T114" s="95" t="s">
        <v>264</v>
      </c>
      <c r="AU114" s="95" t="s">
        <v>69</v>
      </c>
      <c r="AV114" s="10" t="s">
        <v>73</v>
      </c>
      <c r="AW114" s="10" t="s">
        <v>29</v>
      </c>
      <c r="AX114" s="10" t="s">
        <v>69</v>
      </c>
      <c r="AY114" s="95" t="s">
        <v>114</v>
      </c>
    </row>
    <row r="115" spans="1:65" s="1" customFormat="1" ht="22.5" customHeight="1">
      <c r="A115" s="190"/>
      <c r="B115" s="191"/>
      <c r="C115" s="240" t="s">
        <v>279</v>
      </c>
      <c r="D115" s="240" t="s">
        <v>115</v>
      </c>
      <c r="E115" s="241" t="s">
        <v>280</v>
      </c>
      <c r="F115" s="242" t="s">
        <v>281</v>
      </c>
      <c r="G115" s="243" t="s">
        <v>232</v>
      </c>
      <c r="H115" s="244">
        <v>10</v>
      </c>
      <c r="I115" s="179"/>
      <c r="J115" s="245">
        <f>ROUND(I115*H115,2)</f>
        <v>0</v>
      </c>
      <c r="K115" s="242" t="s">
        <v>5</v>
      </c>
      <c r="L115" s="191"/>
      <c r="M115" s="282" t="s">
        <v>5</v>
      </c>
      <c r="N115" s="274" t="s">
        <v>36</v>
      </c>
      <c r="O115" s="192"/>
      <c r="P115" s="275">
        <f>O115*H115</f>
        <v>0</v>
      </c>
      <c r="Q115" s="275">
        <v>0</v>
      </c>
      <c r="R115" s="275">
        <f>Q115*H115</f>
        <v>0</v>
      </c>
      <c r="S115" s="275">
        <v>0</v>
      </c>
      <c r="T115" s="276">
        <f>S115*H115</f>
        <v>0</v>
      </c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R115" s="20" t="s">
        <v>79</v>
      </c>
      <c r="AT115" s="20" t="s">
        <v>115</v>
      </c>
      <c r="AU115" s="20" t="s">
        <v>69</v>
      </c>
      <c r="AY115" s="20" t="s">
        <v>114</v>
      </c>
      <c r="BE115" s="94">
        <f>IF(N115="základní",J115,0)</f>
        <v>0</v>
      </c>
      <c r="BF115" s="94">
        <f>IF(N115="snížená",J115,0)</f>
        <v>0</v>
      </c>
      <c r="BG115" s="94">
        <f>IF(N115="zákl. přenesená",J115,0)</f>
        <v>0</v>
      </c>
      <c r="BH115" s="94">
        <f>IF(N115="sníž. přenesená",J115,0)</f>
        <v>0</v>
      </c>
      <c r="BI115" s="94">
        <f>IF(N115="nulová",J115,0)</f>
        <v>0</v>
      </c>
      <c r="BJ115" s="20" t="s">
        <v>69</v>
      </c>
      <c r="BK115" s="94">
        <f>ROUND(I115*H115,2)</f>
        <v>0</v>
      </c>
      <c r="BL115" s="20" t="s">
        <v>79</v>
      </c>
      <c r="BM115" s="20" t="s">
        <v>282</v>
      </c>
    </row>
    <row r="116" spans="1:65" s="1" customFormat="1" ht="22.5" customHeight="1">
      <c r="A116" s="190"/>
      <c r="B116" s="191"/>
      <c r="C116" s="240" t="s">
        <v>144</v>
      </c>
      <c r="D116" s="240" t="s">
        <v>115</v>
      </c>
      <c r="E116" s="241" t="s">
        <v>283</v>
      </c>
      <c r="F116" s="242" t="s">
        <v>238</v>
      </c>
      <c r="G116" s="243" t="s">
        <v>232</v>
      </c>
      <c r="H116" s="244">
        <v>40</v>
      </c>
      <c r="I116" s="179"/>
      <c r="J116" s="245">
        <f>ROUND(I116*H116,2)</f>
        <v>0</v>
      </c>
      <c r="K116" s="242" t="s">
        <v>5</v>
      </c>
      <c r="L116" s="191"/>
      <c r="M116" s="282" t="s">
        <v>5</v>
      </c>
      <c r="N116" s="274" t="s">
        <v>36</v>
      </c>
      <c r="O116" s="192"/>
      <c r="P116" s="275">
        <f>O116*H116</f>
        <v>0</v>
      </c>
      <c r="Q116" s="275">
        <v>0</v>
      </c>
      <c r="R116" s="275">
        <f>Q116*H116</f>
        <v>0</v>
      </c>
      <c r="S116" s="275">
        <v>0</v>
      </c>
      <c r="T116" s="276">
        <f>S116*H116</f>
        <v>0</v>
      </c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R116" s="20" t="s">
        <v>79</v>
      </c>
      <c r="AT116" s="20" t="s">
        <v>115</v>
      </c>
      <c r="AU116" s="20" t="s">
        <v>69</v>
      </c>
      <c r="AY116" s="20" t="s">
        <v>114</v>
      </c>
      <c r="BE116" s="94">
        <f>IF(N116="základní",J116,0)</f>
        <v>0</v>
      </c>
      <c r="BF116" s="94">
        <f>IF(N116="snížená",J116,0)</f>
        <v>0</v>
      </c>
      <c r="BG116" s="94">
        <f>IF(N116="zákl. přenesená",J116,0)</f>
        <v>0</v>
      </c>
      <c r="BH116" s="94">
        <f>IF(N116="sníž. přenesená",J116,0)</f>
        <v>0</v>
      </c>
      <c r="BI116" s="94">
        <f>IF(N116="nulová",J116,0)</f>
        <v>0</v>
      </c>
      <c r="BJ116" s="20" t="s">
        <v>69</v>
      </c>
      <c r="BK116" s="94">
        <f>ROUND(I116*H116,2)</f>
        <v>0</v>
      </c>
      <c r="BL116" s="20" t="s">
        <v>79</v>
      </c>
      <c r="BM116" s="20" t="s">
        <v>284</v>
      </c>
    </row>
    <row r="117" spans="1:51" s="10" customFormat="1" ht="13.5">
      <c r="A117" s="283"/>
      <c r="B117" s="284"/>
      <c r="C117" s="283"/>
      <c r="D117" s="285" t="s">
        <v>264</v>
      </c>
      <c r="E117" s="286" t="s">
        <v>5</v>
      </c>
      <c r="F117" s="287" t="s">
        <v>271</v>
      </c>
      <c r="G117" s="283"/>
      <c r="H117" s="288">
        <v>40</v>
      </c>
      <c r="I117" s="283"/>
      <c r="J117" s="283"/>
      <c r="K117" s="283"/>
      <c r="L117" s="284"/>
      <c r="M117" s="289"/>
      <c r="N117" s="290"/>
      <c r="O117" s="290"/>
      <c r="P117" s="290"/>
      <c r="Q117" s="290"/>
      <c r="R117" s="290"/>
      <c r="S117" s="290"/>
      <c r="T117" s="291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T117" s="95" t="s">
        <v>264</v>
      </c>
      <c r="AU117" s="95" t="s">
        <v>69</v>
      </c>
      <c r="AV117" s="10" t="s">
        <v>73</v>
      </c>
      <c r="AW117" s="10" t="s">
        <v>29</v>
      </c>
      <c r="AX117" s="10" t="s">
        <v>69</v>
      </c>
      <c r="AY117" s="95" t="s">
        <v>114</v>
      </c>
    </row>
    <row r="118" spans="1:65" s="1" customFormat="1" ht="22.5" customHeight="1">
      <c r="A118" s="190"/>
      <c r="B118" s="191"/>
      <c r="C118" s="240" t="s">
        <v>285</v>
      </c>
      <c r="D118" s="240" t="s">
        <v>115</v>
      </c>
      <c r="E118" s="241" t="s">
        <v>286</v>
      </c>
      <c r="F118" s="242" t="s">
        <v>287</v>
      </c>
      <c r="G118" s="243" t="s">
        <v>232</v>
      </c>
      <c r="H118" s="244">
        <v>30</v>
      </c>
      <c r="I118" s="179"/>
      <c r="J118" s="245">
        <f>ROUND(I118*H118,2)</f>
        <v>0</v>
      </c>
      <c r="K118" s="242" t="s">
        <v>5</v>
      </c>
      <c r="L118" s="191"/>
      <c r="M118" s="282" t="s">
        <v>5</v>
      </c>
      <c r="N118" s="274" t="s">
        <v>36</v>
      </c>
      <c r="O118" s="192"/>
      <c r="P118" s="275">
        <f>O118*H118</f>
        <v>0</v>
      </c>
      <c r="Q118" s="275">
        <v>0</v>
      </c>
      <c r="R118" s="275">
        <f>Q118*H118</f>
        <v>0</v>
      </c>
      <c r="S118" s="275">
        <v>0</v>
      </c>
      <c r="T118" s="276">
        <f>S118*H118</f>
        <v>0</v>
      </c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R118" s="20" t="s">
        <v>79</v>
      </c>
      <c r="AT118" s="20" t="s">
        <v>115</v>
      </c>
      <c r="AU118" s="20" t="s">
        <v>69</v>
      </c>
      <c r="AY118" s="20" t="s">
        <v>114</v>
      </c>
      <c r="BE118" s="94">
        <f>IF(N118="základní",J118,0)</f>
        <v>0</v>
      </c>
      <c r="BF118" s="94">
        <f>IF(N118="snížená",J118,0)</f>
        <v>0</v>
      </c>
      <c r="BG118" s="94">
        <f>IF(N118="zákl. přenesená",J118,0)</f>
        <v>0</v>
      </c>
      <c r="BH118" s="94">
        <f>IF(N118="sníž. přenesená",J118,0)</f>
        <v>0</v>
      </c>
      <c r="BI118" s="94">
        <f>IF(N118="nulová",J118,0)</f>
        <v>0</v>
      </c>
      <c r="BJ118" s="20" t="s">
        <v>69</v>
      </c>
      <c r="BK118" s="94">
        <f>ROUND(I118*H118,2)</f>
        <v>0</v>
      </c>
      <c r="BL118" s="20" t="s">
        <v>79</v>
      </c>
      <c r="BM118" s="20" t="s">
        <v>288</v>
      </c>
    </row>
    <row r="119" spans="1:51" s="10" customFormat="1" ht="13.5">
      <c r="A119" s="283"/>
      <c r="B119" s="284"/>
      <c r="C119" s="283"/>
      <c r="D119" s="285" t="s">
        <v>264</v>
      </c>
      <c r="E119" s="286" t="s">
        <v>5</v>
      </c>
      <c r="F119" s="287" t="s">
        <v>289</v>
      </c>
      <c r="G119" s="283"/>
      <c r="H119" s="288">
        <v>30</v>
      </c>
      <c r="I119" s="283"/>
      <c r="J119" s="283"/>
      <c r="K119" s="283"/>
      <c r="L119" s="284"/>
      <c r="M119" s="289"/>
      <c r="N119" s="290"/>
      <c r="O119" s="290"/>
      <c r="P119" s="290"/>
      <c r="Q119" s="290"/>
      <c r="R119" s="290"/>
      <c r="S119" s="290"/>
      <c r="T119" s="291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T119" s="95" t="s">
        <v>264</v>
      </c>
      <c r="AU119" s="95" t="s">
        <v>69</v>
      </c>
      <c r="AV119" s="10" t="s">
        <v>73</v>
      </c>
      <c r="AW119" s="10" t="s">
        <v>29</v>
      </c>
      <c r="AX119" s="10" t="s">
        <v>69</v>
      </c>
      <c r="AY119" s="95" t="s">
        <v>114</v>
      </c>
    </row>
    <row r="120" spans="1:65" s="1" customFormat="1" ht="22.5" customHeight="1">
      <c r="A120" s="190"/>
      <c r="B120" s="191"/>
      <c r="C120" s="240" t="s">
        <v>147</v>
      </c>
      <c r="D120" s="240" t="s">
        <v>115</v>
      </c>
      <c r="E120" s="241" t="s">
        <v>290</v>
      </c>
      <c r="F120" s="242" t="s">
        <v>291</v>
      </c>
      <c r="G120" s="243" t="s">
        <v>232</v>
      </c>
      <c r="H120" s="244">
        <v>40</v>
      </c>
      <c r="I120" s="179"/>
      <c r="J120" s="245">
        <f>ROUND(I120*H120,2)</f>
        <v>0</v>
      </c>
      <c r="K120" s="242" t="s">
        <v>5</v>
      </c>
      <c r="L120" s="191"/>
      <c r="M120" s="282" t="s">
        <v>5</v>
      </c>
      <c r="N120" s="274" t="s">
        <v>36</v>
      </c>
      <c r="O120" s="192"/>
      <c r="P120" s="275">
        <f>O120*H120</f>
        <v>0</v>
      </c>
      <c r="Q120" s="275">
        <v>0</v>
      </c>
      <c r="R120" s="275">
        <f>Q120*H120</f>
        <v>0</v>
      </c>
      <c r="S120" s="275">
        <v>0</v>
      </c>
      <c r="T120" s="276">
        <f>S120*H120</f>
        <v>0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R120" s="20" t="s">
        <v>79</v>
      </c>
      <c r="AT120" s="20" t="s">
        <v>115</v>
      </c>
      <c r="AU120" s="20" t="s">
        <v>69</v>
      </c>
      <c r="AY120" s="20" t="s">
        <v>114</v>
      </c>
      <c r="BE120" s="94">
        <f>IF(N120="základní",J120,0)</f>
        <v>0</v>
      </c>
      <c r="BF120" s="94">
        <f>IF(N120="snížená",J120,0)</f>
        <v>0</v>
      </c>
      <c r="BG120" s="94">
        <f>IF(N120="zákl. přenesená",J120,0)</f>
        <v>0</v>
      </c>
      <c r="BH120" s="94">
        <f>IF(N120="sníž. přenesená",J120,0)</f>
        <v>0</v>
      </c>
      <c r="BI120" s="94">
        <f>IF(N120="nulová",J120,0)</f>
        <v>0</v>
      </c>
      <c r="BJ120" s="20" t="s">
        <v>69</v>
      </c>
      <c r="BK120" s="94">
        <f>ROUND(I120*H120,2)</f>
        <v>0</v>
      </c>
      <c r="BL120" s="20" t="s">
        <v>79</v>
      </c>
      <c r="BM120" s="20" t="s">
        <v>292</v>
      </c>
    </row>
    <row r="121" spans="1:51" s="10" customFormat="1" ht="13.5">
      <c r="A121" s="283"/>
      <c r="B121" s="284"/>
      <c r="C121" s="283"/>
      <c r="D121" s="285" t="s">
        <v>264</v>
      </c>
      <c r="E121" s="286" t="s">
        <v>5</v>
      </c>
      <c r="F121" s="287" t="s">
        <v>271</v>
      </c>
      <c r="G121" s="283"/>
      <c r="H121" s="288">
        <v>40</v>
      </c>
      <c r="I121" s="283"/>
      <c r="J121" s="283"/>
      <c r="K121" s="283"/>
      <c r="L121" s="284"/>
      <c r="M121" s="289"/>
      <c r="N121" s="290"/>
      <c r="O121" s="290"/>
      <c r="P121" s="290"/>
      <c r="Q121" s="290"/>
      <c r="R121" s="290"/>
      <c r="S121" s="290"/>
      <c r="T121" s="291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T121" s="95" t="s">
        <v>264</v>
      </c>
      <c r="AU121" s="95" t="s">
        <v>69</v>
      </c>
      <c r="AV121" s="10" t="s">
        <v>73</v>
      </c>
      <c r="AW121" s="10" t="s">
        <v>29</v>
      </c>
      <c r="AX121" s="10" t="s">
        <v>69</v>
      </c>
      <c r="AY121" s="95" t="s">
        <v>114</v>
      </c>
    </row>
    <row r="122" spans="1:65" s="1" customFormat="1" ht="22.5" customHeight="1">
      <c r="A122" s="190"/>
      <c r="B122" s="191"/>
      <c r="C122" s="240" t="s">
        <v>293</v>
      </c>
      <c r="D122" s="240" t="s">
        <v>115</v>
      </c>
      <c r="E122" s="241" t="s">
        <v>294</v>
      </c>
      <c r="F122" s="242" t="s">
        <v>295</v>
      </c>
      <c r="G122" s="243" t="s">
        <v>232</v>
      </c>
      <c r="H122" s="244">
        <v>10</v>
      </c>
      <c r="I122" s="179"/>
      <c r="J122" s="245">
        <f>ROUND(I122*H122,2)</f>
        <v>0</v>
      </c>
      <c r="K122" s="242" t="s">
        <v>5</v>
      </c>
      <c r="L122" s="191"/>
      <c r="M122" s="282" t="s">
        <v>5</v>
      </c>
      <c r="N122" s="274" t="s">
        <v>36</v>
      </c>
      <c r="O122" s="192"/>
      <c r="P122" s="275">
        <f>O122*H122</f>
        <v>0</v>
      </c>
      <c r="Q122" s="275">
        <v>0</v>
      </c>
      <c r="R122" s="275">
        <f>Q122*H122</f>
        <v>0</v>
      </c>
      <c r="S122" s="275">
        <v>0</v>
      </c>
      <c r="T122" s="276">
        <f>S122*H122</f>
        <v>0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R122" s="20" t="s">
        <v>79</v>
      </c>
      <c r="AT122" s="20" t="s">
        <v>115</v>
      </c>
      <c r="AU122" s="20" t="s">
        <v>69</v>
      </c>
      <c r="AY122" s="20" t="s">
        <v>114</v>
      </c>
      <c r="BE122" s="94">
        <f>IF(N122="základní",J122,0)</f>
        <v>0</v>
      </c>
      <c r="BF122" s="94">
        <f>IF(N122="snížená",J122,0)</f>
        <v>0</v>
      </c>
      <c r="BG122" s="94">
        <f>IF(N122="zákl. přenesená",J122,0)</f>
        <v>0</v>
      </c>
      <c r="BH122" s="94">
        <f>IF(N122="sníž. přenesená",J122,0)</f>
        <v>0</v>
      </c>
      <c r="BI122" s="94">
        <f>IF(N122="nulová",J122,0)</f>
        <v>0</v>
      </c>
      <c r="BJ122" s="20" t="s">
        <v>69</v>
      </c>
      <c r="BK122" s="94">
        <f>ROUND(I122*H122,2)</f>
        <v>0</v>
      </c>
      <c r="BL122" s="20" t="s">
        <v>79</v>
      </c>
      <c r="BM122" s="20" t="s">
        <v>296</v>
      </c>
    </row>
    <row r="123" spans="1:65" s="1" customFormat="1" ht="22.5" customHeight="1">
      <c r="A123" s="190"/>
      <c r="B123" s="191"/>
      <c r="C123" s="240" t="s">
        <v>149</v>
      </c>
      <c r="D123" s="240" t="s">
        <v>115</v>
      </c>
      <c r="E123" s="241" t="s">
        <v>297</v>
      </c>
      <c r="F123" s="242" t="s">
        <v>298</v>
      </c>
      <c r="G123" s="243" t="s">
        <v>232</v>
      </c>
      <c r="H123" s="244">
        <v>10</v>
      </c>
      <c r="I123" s="179"/>
      <c r="J123" s="245">
        <f>ROUND(I123*H123,2)</f>
        <v>0</v>
      </c>
      <c r="K123" s="242" t="s">
        <v>5</v>
      </c>
      <c r="L123" s="191"/>
      <c r="M123" s="282" t="s">
        <v>5</v>
      </c>
      <c r="N123" s="274" t="s">
        <v>36</v>
      </c>
      <c r="O123" s="192"/>
      <c r="P123" s="275">
        <f>O123*H123</f>
        <v>0</v>
      </c>
      <c r="Q123" s="275">
        <v>0</v>
      </c>
      <c r="R123" s="275">
        <f>Q123*H123</f>
        <v>0</v>
      </c>
      <c r="S123" s="275">
        <v>0</v>
      </c>
      <c r="T123" s="276">
        <f>S123*H123</f>
        <v>0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R123" s="20" t="s">
        <v>79</v>
      </c>
      <c r="AT123" s="20" t="s">
        <v>115</v>
      </c>
      <c r="AU123" s="20" t="s">
        <v>69</v>
      </c>
      <c r="AY123" s="20" t="s">
        <v>114</v>
      </c>
      <c r="BE123" s="94">
        <f>IF(N123="základní",J123,0)</f>
        <v>0</v>
      </c>
      <c r="BF123" s="94">
        <f>IF(N123="snížená",J123,0)</f>
        <v>0</v>
      </c>
      <c r="BG123" s="94">
        <f>IF(N123="zákl. přenesená",J123,0)</f>
        <v>0</v>
      </c>
      <c r="BH123" s="94">
        <f>IF(N123="sníž. přenesená",J123,0)</f>
        <v>0</v>
      </c>
      <c r="BI123" s="94">
        <f>IF(N123="nulová",J123,0)</f>
        <v>0</v>
      </c>
      <c r="BJ123" s="20" t="s">
        <v>69</v>
      </c>
      <c r="BK123" s="94">
        <f>ROUND(I123*H123,2)</f>
        <v>0</v>
      </c>
      <c r="BL123" s="20" t="s">
        <v>79</v>
      </c>
      <c r="BM123" s="20" t="s">
        <v>299</v>
      </c>
    </row>
    <row r="124" spans="1:65" s="1" customFormat="1" ht="22.5" customHeight="1">
      <c r="A124" s="190"/>
      <c r="B124" s="191"/>
      <c r="C124" s="240" t="s">
        <v>300</v>
      </c>
      <c r="D124" s="240" t="s">
        <v>115</v>
      </c>
      <c r="E124" s="241" t="s">
        <v>301</v>
      </c>
      <c r="F124" s="242" t="s">
        <v>248</v>
      </c>
      <c r="G124" s="243" t="s">
        <v>232</v>
      </c>
      <c r="H124" s="244">
        <v>10</v>
      </c>
      <c r="I124" s="179"/>
      <c r="J124" s="245">
        <f>ROUND(I124*H124,2)</f>
        <v>0</v>
      </c>
      <c r="K124" s="242" t="s">
        <v>5</v>
      </c>
      <c r="L124" s="191"/>
      <c r="M124" s="282" t="s">
        <v>5</v>
      </c>
      <c r="N124" s="274" t="s">
        <v>36</v>
      </c>
      <c r="O124" s="192"/>
      <c r="P124" s="275">
        <f>O124*H124</f>
        <v>0</v>
      </c>
      <c r="Q124" s="275">
        <v>0</v>
      </c>
      <c r="R124" s="275">
        <f>Q124*H124</f>
        <v>0</v>
      </c>
      <c r="S124" s="275">
        <v>0</v>
      </c>
      <c r="T124" s="276">
        <f>S124*H124</f>
        <v>0</v>
      </c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R124" s="20" t="s">
        <v>79</v>
      </c>
      <c r="AT124" s="20" t="s">
        <v>115</v>
      </c>
      <c r="AU124" s="20" t="s">
        <v>69</v>
      </c>
      <c r="AY124" s="20" t="s">
        <v>114</v>
      </c>
      <c r="BE124" s="94">
        <f>IF(N124="základní",J124,0)</f>
        <v>0</v>
      </c>
      <c r="BF124" s="94">
        <f>IF(N124="snížená",J124,0)</f>
        <v>0</v>
      </c>
      <c r="BG124" s="94">
        <f>IF(N124="zákl. přenesená",J124,0)</f>
        <v>0</v>
      </c>
      <c r="BH124" s="94">
        <f>IF(N124="sníž. přenesená",J124,0)</f>
        <v>0</v>
      </c>
      <c r="BI124" s="94">
        <f>IF(N124="nulová",J124,0)</f>
        <v>0</v>
      </c>
      <c r="BJ124" s="20" t="s">
        <v>69</v>
      </c>
      <c r="BK124" s="94">
        <f>ROUND(I124*H124,2)</f>
        <v>0</v>
      </c>
      <c r="BL124" s="20" t="s">
        <v>79</v>
      </c>
      <c r="BM124" s="20" t="s">
        <v>302</v>
      </c>
    </row>
    <row r="125" spans="1:65" s="1" customFormat="1" ht="22.5" customHeight="1">
      <c r="A125" s="190"/>
      <c r="B125" s="191"/>
      <c r="C125" s="240" t="s">
        <v>150</v>
      </c>
      <c r="D125" s="240" t="s">
        <v>115</v>
      </c>
      <c r="E125" s="241" t="s">
        <v>303</v>
      </c>
      <c r="F125" s="242" t="s">
        <v>304</v>
      </c>
      <c r="G125" s="243" t="s">
        <v>232</v>
      </c>
      <c r="H125" s="244">
        <v>10</v>
      </c>
      <c r="I125" s="179"/>
      <c r="J125" s="245">
        <f>ROUND(I125*H125,2)</f>
        <v>0</v>
      </c>
      <c r="K125" s="242" t="s">
        <v>5</v>
      </c>
      <c r="L125" s="191"/>
      <c r="M125" s="282" t="s">
        <v>5</v>
      </c>
      <c r="N125" s="274" t="s">
        <v>36</v>
      </c>
      <c r="O125" s="192"/>
      <c r="P125" s="275">
        <f>O125*H125</f>
        <v>0</v>
      </c>
      <c r="Q125" s="275">
        <v>0</v>
      </c>
      <c r="R125" s="275">
        <f>Q125*H125</f>
        <v>0</v>
      </c>
      <c r="S125" s="275">
        <v>0</v>
      </c>
      <c r="T125" s="276">
        <f>S125*H125</f>
        <v>0</v>
      </c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R125" s="20" t="s">
        <v>79</v>
      </c>
      <c r="AT125" s="20" t="s">
        <v>115</v>
      </c>
      <c r="AU125" s="20" t="s">
        <v>69</v>
      </c>
      <c r="AY125" s="20" t="s">
        <v>114</v>
      </c>
      <c r="BE125" s="94">
        <f>IF(N125="základní",J125,0)</f>
        <v>0</v>
      </c>
      <c r="BF125" s="94">
        <f>IF(N125="snížená",J125,0)</f>
        <v>0</v>
      </c>
      <c r="BG125" s="94">
        <f>IF(N125="zákl. přenesená",J125,0)</f>
        <v>0</v>
      </c>
      <c r="BH125" s="94">
        <f>IF(N125="sníž. přenesená",J125,0)</f>
        <v>0</v>
      </c>
      <c r="BI125" s="94">
        <f>IF(N125="nulová",J125,0)</f>
        <v>0</v>
      </c>
      <c r="BJ125" s="20" t="s">
        <v>69</v>
      </c>
      <c r="BK125" s="94">
        <f>ROUND(I125*H125,2)</f>
        <v>0</v>
      </c>
      <c r="BL125" s="20" t="s">
        <v>79</v>
      </c>
      <c r="BM125" s="20" t="s">
        <v>305</v>
      </c>
    </row>
    <row r="126" spans="1:65" s="1" customFormat="1" ht="22.5" customHeight="1">
      <c r="A126" s="190"/>
      <c r="B126" s="191"/>
      <c r="C126" s="240" t="s">
        <v>306</v>
      </c>
      <c r="D126" s="240" t="s">
        <v>115</v>
      </c>
      <c r="E126" s="241" t="s">
        <v>307</v>
      </c>
      <c r="F126" s="242" t="s">
        <v>308</v>
      </c>
      <c r="G126" s="243" t="s">
        <v>232</v>
      </c>
      <c r="H126" s="244">
        <v>40</v>
      </c>
      <c r="I126" s="179"/>
      <c r="J126" s="245">
        <f>ROUND(I126*H126,2)</f>
        <v>0</v>
      </c>
      <c r="K126" s="242" t="s">
        <v>5</v>
      </c>
      <c r="L126" s="191"/>
      <c r="M126" s="282" t="s">
        <v>5</v>
      </c>
      <c r="N126" s="274" t="s">
        <v>36</v>
      </c>
      <c r="O126" s="192"/>
      <c r="P126" s="275">
        <f>O126*H126</f>
        <v>0</v>
      </c>
      <c r="Q126" s="275">
        <v>0</v>
      </c>
      <c r="R126" s="275">
        <f>Q126*H126</f>
        <v>0</v>
      </c>
      <c r="S126" s="275">
        <v>0</v>
      </c>
      <c r="T126" s="276">
        <f>S126*H126</f>
        <v>0</v>
      </c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R126" s="20" t="s">
        <v>79</v>
      </c>
      <c r="AT126" s="20" t="s">
        <v>115</v>
      </c>
      <c r="AU126" s="20" t="s">
        <v>69</v>
      </c>
      <c r="AY126" s="20" t="s">
        <v>114</v>
      </c>
      <c r="BE126" s="94">
        <f>IF(N126="základní",J126,0)</f>
        <v>0</v>
      </c>
      <c r="BF126" s="94">
        <f>IF(N126="snížená",J126,0)</f>
        <v>0</v>
      </c>
      <c r="BG126" s="94">
        <f>IF(N126="zákl. přenesená",J126,0)</f>
        <v>0</v>
      </c>
      <c r="BH126" s="94">
        <f>IF(N126="sníž. přenesená",J126,0)</f>
        <v>0</v>
      </c>
      <c r="BI126" s="94">
        <f>IF(N126="nulová",J126,0)</f>
        <v>0</v>
      </c>
      <c r="BJ126" s="20" t="s">
        <v>69</v>
      </c>
      <c r="BK126" s="94">
        <f>ROUND(I126*H126,2)</f>
        <v>0</v>
      </c>
      <c r="BL126" s="20" t="s">
        <v>79</v>
      </c>
      <c r="BM126" s="20" t="s">
        <v>309</v>
      </c>
    </row>
    <row r="127" spans="1:51" s="10" customFormat="1" ht="13.5">
      <c r="A127" s="283"/>
      <c r="B127" s="284"/>
      <c r="C127" s="283"/>
      <c r="D127" s="285" t="s">
        <v>264</v>
      </c>
      <c r="E127" s="286" t="s">
        <v>5</v>
      </c>
      <c r="F127" s="287" t="s">
        <v>271</v>
      </c>
      <c r="G127" s="283"/>
      <c r="H127" s="288">
        <v>40</v>
      </c>
      <c r="I127" s="283"/>
      <c r="J127" s="283"/>
      <c r="K127" s="283"/>
      <c r="L127" s="284"/>
      <c r="M127" s="289"/>
      <c r="N127" s="290"/>
      <c r="O127" s="290"/>
      <c r="P127" s="290"/>
      <c r="Q127" s="290"/>
      <c r="R127" s="290"/>
      <c r="S127" s="290"/>
      <c r="T127" s="291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T127" s="95" t="s">
        <v>264</v>
      </c>
      <c r="AU127" s="95" t="s">
        <v>69</v>
      </c>
      <c r="AV127" s="10" t="s">
        <v>73</v>
      </c>
      <c r="AW127" s="10" t="s">
        <v>29</v>
      </c>
      <c r="AX127" s="10" t="s">
        <v>69</v>
      </c>
      <c r="AY127" s="95" t="s">
        <v>114</v>
      </c>
    </row>
    <row r="128" spans="1:65" s="1" customFormat="1" ht="22.5" customHeight="1">
      <c r="A128" s="190"/>
      <c r="B128" s="191"/>
      <c r="C128" s="240" t="s">
        <v>154</v>
      </c>
      <c r="D128" s="240" t="s">
        <v>115</v>
      </c>
      <c r="E128" s="241" t="s">
        <v>310</v>
      </c>
      <c r="F128" s="242" t="s">
        <v>311</v>
      </c>
      <c r="G128" s="243" t="s">
        <v>232</v>
      </c>
      <c r="H128" s="244">
        <v>10</v>
      </c>
      <c r="I128" s="179"/>
      <c r="J128" s="245">
        <f aca="true" t="shared" si="10" ref="J128:J136">ROUND(I128*H128,2)</f>
        <v>0</v>
      </c>
      <c r="K128" s="242" t="s">
        <v>5</v>
      </c>
      <c r="L128" s="191"/>
      <c r="M128" s="282" t="s">
        <v>5</v>
      </c>
      <c r="N128" s="274" t="s">
        <v>36</v>
      </c>
      <c r="O128" s="192"/>
      <c r="P128" s="275">
        <f aca="true" t="shared" si="11" ref="P128:P136">O128*H128</f>
        <v>0</v>
      </c>
      <c r="Q128" s="275">
        <v>0</v>
      </c>
      <c r="R128" s="275">
        <f aca="true" t="shared" si="12" ref="R128:R136">Q128*H128</f>
        <v>0</v>
      </c>
      <c r="S128" s="275">
        <v>0</v>
      </c>
      <c r="T128" s="276">
        <f aca="true" t="shared" si="13" ref="T128:T136">S128*H128</f>
        <v>0</v>
      </c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R128" s="20" t="s">
        <v>79</v>
      </c>
      <c r="AT128" s="20" t="s">
        <v>115</v>
      </c>
      <c r="AU128" s="20" t="s">
        <v>69</v>
      </c>
      <c r="AY128" s="20" t="s">
        <v>114</v>
      </c>
      <c r="BE128" s="94">
        <f aca="true" t="shared" si="14" ref="BE128:BE136">IF(N128="základní",J128,0)</f>
        <v>0</v>
      </c>
      <c r="BF128" s="94">
        <f aca="true" t="shared" si="15" ref="BF128:BF136">IF(N128="snížená",J128,0)</f>
        <v>0</v>
      </c>
      <c r="BG128" s="94">
        <f aca="true" t="shared" si="16" ref="BG128:BG136">IF(N128="zákl. přenesená",J128,0)</f>
        <v>0</v>
      </c>
      <c r="BH128" s="94">
        <f aca="true" t="shared" si="17" ref="BH128:BH136">IF(N128="sníž. přenesená",J128,0)</f>
        <v>0</v>
      </c>
      <c r="BI128" s="94">
        <f aca="true" t="shared" si="18" ref="BI128:BI136">IF(N128="nulová",J128,0)</f>
        <v>0</v>
      </c>
      <c r="BJ128" s="20" t="s">
        <v>69</v>
      </c>
      <c r="BK128" s="94">
        <f aca="true" t="shared" si="19" ref="BK128:BK136">ROUND(I128*H128,2)</f>
        <v>0</v>
      </c>
      <c r="BL128" s="20" t="s">
        <v>79</v>
      </c>
      <c r="BM128" s="20" t="s">
        <v>312</v>
      </c>
    </row>
    <row r="129" spans="1:65" s="1" customFormat="1" ht="22.5" customHeight="1">
      <c r="A129" s="190"/>
      <c r="B129" s="191"/>
      <c r="C129" s="240" t="s">
        <v>313</v>
      </c>
      <c r="D129" s="240" t="s">
        <v>115</v>
      </c>
      <c r="E129" s="241" t="s">
        <v>314</v>
      </c>
      <c r="F129" s="242" t="s">
        <v>315</v>
      </c>
      <c r="G129" s="243" t="s">
        <v>232</v>
      </c>
      <c r="H129" s="244">
        <v>10</v>
      </c>
      <c r="I129" s="179"/>
      <c r="J129" s="245">
        <f t="shared" si="10"/>
        <v>0</v>
      </c>
      <c r="K129" s="242" t="s">
        <v>5</v>
      </c>
      <c r="L129" s="191"/>
      <c r="M129" s="282" t="s">
        <v>5</v>
      </c>
      <c r="N129" s="274" t="s">
        <v>36</v>
      </c>
      <c r="O129" s="192"/>
      <c r="P129" s="275">
        <f t="shared" si="11"/>
        <v>0</v>
      </c>
      <c r="Q129" s="275">
        <v>0</v>
      </c>
      <c r="R129" s="275">
        <f t="shared" si="12"/>
        <v>0</v>
      </c>
      <c r="S129" s="275">
        <v>0</v>
      </c>
      <c r="T129" s="276">
        <f t="shared" si="13"/>
        <v>0</v>
      </c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R129" s="20" t="s">
        <v>79</v>
      </c>
      <c r="AT129" s="20" t="s">
        <v>115</v>
      </c>
      <c r="AU129" s="20" t="s">
        <v>69</v>
      </c>
      <c r="AY129" s="20" t="s">
        <v>114</v>
      </c>
      <c r="BE129" s="94">
        <f t="shared" si="14"/>
        <v>0</v>
      </c>
      <c r="BF129" s="94">
        <f t="shared" si="15"/>
        <v>0</v>
      </c>
      <c r="BG129" s="94">
        <f t="shared" si="16"/>
        <v>0</v>
      </c>
      <c r="BH129" s="94">
        <f t="shared" si="17"/>
        <v>0</v>
      </c>
      <c r="BI129" s="94">
        <f t="shared" si="18"/>
        <v>0</v>
      </c>
      <c r="BJ129" s="20" t="s">
        <v>69</v>
      </c>
      <c r="BK129" s="94">
        <f t="shared" si="19"/>
        <v>0</v>
      </c>
      <c r="BL129" s="20" t="s">
        <v>79</v>
      </c>
      <c r="BM129" s="20" t="s">
        <v>316</v>
      </c>
    </row>
    <row r="130" spans="1:65" s="1" customFormat="1" ht="22.5" customHeight="1">
      <c r="A130" s="190"/>
      <c r="B130" s="191"/>
      <c r="C130" s="240" t="s">
        <v>155</v>
      </c>
      <c r="D130" s="240" t="s">
        <v>115</v>
      </c>
      <c r="E130" s="241" t="s">
        <v>317</v>
      </c>
      <c r="F130" s="242" t="s">
        <v>318</v>
      </c>
      <c r="G130" s="243" t="s">
        <v>232</v>
      </c>
      <c r="H130" s="244">
        <v>10</v>
      </c>
      <c r="I130" s="179"/>
      <c r="J130" s="245">
        <f t="shared" si="10"/>
        <v>0</v>
      </c>
      <c r="K130" s="242" t="s">
        <v>5</v>
      </c>
      <c r="L130" s="191"/>
      <c r="M130" s="282" t="s">
        <v>5</v>
      </c>
      <c r="N130" s="274" t="s">
        <v>36</v>
      </c>
      <c r="O130" s="192"/>
      <c r="P130" s="275">
        <f t="shared" si="11"/>
        <v>0</v>
      </c>
      <c r="Q130" s="275">
        <v>0</v>
      </c>
      <c r="R130" s="275">
        <f t="shared" si="12"/>
        <v>0</v>
      </c>
      <c r="S130" s="275">
        <v>0</v>
      </c>
      <c r="T130" s="276">
        <f t="shared" si="13"/>
        <v>0</v>
      </c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R130" s="20" t="s">
        <v>79</v>
      </c>
      <c r="AT130" s="20" t="s">
        <v>115</v>
      </c>
      <c r="AU130" s="20" t="s">
        <v>69</v>
      </c>
      <c r="AY130" s="20" t="s">
        <v>114</v>
      </c>
      <c r="BE130" s="94">
        <f t="shared" si="14"/>
        <v>0</v>
      </c>
      <c r="BF130" s="94">
        <f t="shared" si="15"/>
        <v>0</v>
      </c>
      <c r="BG130" s="94">
        <f t="shared" si="16"/>
        <v>0</v>
      </c>
      <c r="BH130" s="94">
        <f t="shared" si="17"/>
        <v>0</v>
      </c>
      <c r="BI130" s="94">
        <f t="shared" si="18"/>
        <v>0</v>
      </c>
      <c r="BJ130" s="20" t="s">
        <v>69</v>
      </c>
      <c r="BK130" s="94">
        <f t="shared" si="19"/>
        <v>0</v>
      </c>
      <c r="BL130" s="20" t="s">
        <v>79</v>
      </c>
      <c r="BM130" s="20" t="s">
        <v>319</v>
      </c>
    </row>
    <row r="131" spans="1:65" s="1" customFormat="1" ht="22.5" customHeight="1">
      <c r="A131" s="190"/>
      <c r="B131" s="191"/>
      <c r="C131" s="240" t="s">
        <v>320</v>
      </c>
      <c r="D131" s="240" t="s">
        <v>115</v>
      </c>
      <c r="E131" s="241" t="s">
        <v>321</v>
      </c>
      <c r="F131" s="242" t="s">
        <v>254</v>
      </c>
      <c r="G131" s="243" t="s">
        <v>232</v>
      </c>
      <c r="H131" s="244">
        <v>10</v>
      </c>
      <c r="I131" s="179"/>
      <c r="J131" s="245">
        <f t="shared" si="10"/>
        <v>0</v>
      </c>
      <c r="K131" s="242" t="s">
        <v>5</v>
      </c>
      <c r="L131" s="191"/>
      <c r="M131" s="282" t="s">
        <v>5</v>
      </c>
      <c r="N131" s="274" t="s">
        <v>36</v>
      </c>
      <c r="O131" s="192"/>
      <c r="P131" s="275">
        <f t="shared" si="11"/>
        <v>0</v>
      </c>
      <c r="Q131" s="275">
        <v>0</v>
      </c>
      <c r="R131" s="275">
        <f t="shared" si="12"/>
        <v>0</v>
      </c>
      <c r="S131" s="275">
        <v>0</v>
      </c>
      <c r="T131" s="276">
        <f t="shared" si="13"/>
        <v>0</v>
      </c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R131" s="20" t="s">
        <v>79</v>
      </c>
      <c r="AT131" s="20" t="s">
        <v>115</v>
      </c>
      <c r="AU131" s="20" t="s">
        <v>69</v>
      </c>
      <c r="AY131" s="20" t="s">
        <v>114</v>
      </c>
      <c r="BE131" s="94">
        <f t="shared" si="14"/>
        <v>0</v>
      </c>
      <c r="BF131" s="94">
        <f t="shared" si="15"/>
        <v>0</v>
      </c>
      <c r="BG131" s="94">
        <f t="shared" si="16"/>
        <v>0</v>
      </c>
      <c r="BH131" s="94">
        <f t="shared" si="17"/>
        <v>0</v>
      </c>
      <c r="BI131" s="94">
        <f t="shared" si="18"/>
        <v>0</v>
      </c>
      <c r="BJ131" s="20" t="s">
        <v>69</v>
      </c>
      <c r="BK131" s="94">
        <f t="shared" si="19"/>
        <v>0</v>
      </c>
      <c r="BL131" s="20" t="s">
        <v>79</v>
      </c>
      <c r="BM131" s="20" t="s">
        <v>322</v>
      </c>
    </row>
    <row r="132" spans="1:65" s="1" customFormat="1" ht="22.5" customHeight="1">
      <c r="A132" s="190"/>
      <c r="B132" s="191"/>
      <c r="C132" s="240" t="s">
        <v>162</v>
      </c>
      <c r="D132" s="240" t="s">
        <v>115</v>
      </c>
      <c r="E132" s="241" t="s">
        <v>323</v>
      </c>
      <c r="F132" s="242" t="s">
        <v>324</v>
      </c>
      <c r="G132" s="243" t="s">
        <v>232</v>
      </c>
      <c r="H132" s="244">
        <v>10</v>
      </c>
      <c r="I132" s="179"/>
      <c r="J132" s="245">
        <f t="shared" si="10"/>
        <v>0</v>
      </c>
      <c r="K132" s="242" t="s">
        <v>5</v>
      </c>
      <c r="L132" s="191"/>
      <c r="M132" s="282" t="s">
        <v>5</v>
      </c>
      <c r="N132" s="274" t="s">
        <v>36</v>
      </c>
      <c r="O132" s="192"/>
      <c r="P132" s="275">
        <f t="shared" si="11"/>
        <v>0</v>
      </c>
      <c r="Q132" s="275">
        <v>0</v>
      </c>
      <c r="R132" s="275">
        <f t="shared" si="12"/>
        <v>0</v>
      </c>
      <c r="S132" s="275">
        <v>0</v>
      </c>
      <c r="T132" s="276">
        <f t="shared" si="13"/>
        <v>0</v>
      </c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R132" s="20" t="s">
        <v>79</v>
      </c>
      <c r="AT132" s="20" t="s">
        <v>115</v>
      </c>
      <c r="AU132" s="20" t="s">
        <v>69</v>
      </c>
      <c r="AY132" s="20" t="s">
        <v>114</v>
      </c>
      <c r="BE132" s="94">
        <f t="shared" si="14"/>
        <v>0</v>
      </c>
      <c r="BF132" s="94">
        <f t="shared" si="15"/>
        <v>0</v>
      </c>
      <c r="BG132" s="94">
        <f t="shared" si="16"/>
        <v>0</v>
      </c>
      <c r="BH132" s="94">
        <f t="shared" si="17"/>
        <v>0</v>
      </c>
      <c r="BI132" s="94">
        <f t="shared" si="18"/>
        <v>0</v>
      </c>
      <c r="BJ132" s="20" t="s">
        <v>69</v>
      </c>
      <c r="BK132" s="94">
        <f t="shared" si="19"/>
        <v>0</v>
      </c>
      <c r="BL132" s="20" t="s">
        <v>79</v>
      </c>
      <c r="BM132" s="20" t="s">
        <v>325</v>
      </c>
    </row>
    <row r="133" spans="1:65" s="1" customFormat="1" ht="22.5" customHeight="1">
      <c r="A133" s="190"/>
      <c r="B133" s="191"/>
      <c r="C133" s="240" t="s">
        <v>326</v>
      </c>
      <c r="D133" s="240" t="s">
        <v>115</v>
      </c>
      <c r="E133" s="241" t="s">
        <v>327</v>
      </c>
      <c r="F133" s="242" t="s">
        <v>252</v>
      </c>
      <c r="G133" s="243" t="s">
        <v>232</v>
      </c>
      <c r="H133" s="244">
        <v>10</v>
      </c>
      <c r="I133" s="179"/>
      <c r="J133" s="245">
        <f t="shared" si="10"/>
        <v>0</v>
      </c>
      <c r="K133" s="242" t="s">
        <v>5</v>
      </c>
      <c r="L133" s="191"/>
      <c r="M133" s="282" t="s">
        <v>5</v>
      </c>
      <c r="N133" s="274" t="s">
        <v>36</v>
      </c>
      <c r="O133" s="192"/>
      <c r="P133" s="275">
        <f t="shared" si="11"/>
        <v>0</v>
      </c>
      <c r="Q133" s="275">
        <v>0</v>
      </c>
      <c r="R133" s="275">
        <f t="shared" si="12"/>
        <v>0</v>
      </c>
      <c r="S133" s="275">
        <v>0</v>
      </c>
      <c r="T133" s="276">
        <f t="shared" si="13"/>
        <v>0</v>
      </c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R133" s="20" t="s">
        <v>79</v>
      </c>
      <c r="AT133" s="20" t="s">
        <v>115</v>
      </c>
      <c r="AU133" s="20" t="s">
        <v>69</v>
      </c>
      <c r="AY133" s="20" t="s">
        <v>114</v>
      </c>
      <c r="BE133" s="94">
        <f t="shared" si="14"/>
        <v>0</v>
      </c>
      <c r="BF133" s="94">
        <f t="shared" si="15"/>
        <v>0</v>
      </c>
      <c r="BG133" s="94">
        <f t="shared" si="16"/>
        <v>0</v>
      </c>
      <c r="BH133" s="94">
        <f t="shared" si="17"/>
        <v>0</v>
      </c>
      <c r="BI133" s="94">
        <f t="shared" si="18"/>
        <v>0</v>
      </c>
      <c r="BJ133" s="20" t="s">
        <v>69</v>
      </c>
      <c r="BK133" s="94">
        <f t="shared" si="19"/>
        <v>0</v>
      </c>
      <c r="BL133" s="20" t="s">
        <v>79</v>
      </c>
      <c r="BM133" s="20" t="s">
        <v>328</v>
      </c>
    </row>
    <row r="134" spans="1:65" s="1" customFormat="1" ht="22.5" customHeight="1">
      <c r="A134" s="190"/>
      <c r="B134" s="191"/>
      <c r="C134" s="240" t="s">
        <v>165</v>
      </c>
      <c r="D134" s="240" t="s">
        <v>115</v>
      </c>
      <c r="E134" s="241" t="s">
        <v>329</v>
      </c>
      <c r="F134" s="242" t="s">
        <v>174</v>
      </c>
      <c r="G134" s="243" t="s">
        <v>232</v>
      </c>
      <c r="H134" s="244">
        <v>10</v>
      </c>
      <c r="I134" s="179"/>
      <c r="J134" s="245">
        <f t="shared" si="10"/>
        <v>0</v>
      </c>
      <c r="K134" s="242" t="s">
        <v>5</v>
      </c>
      <c r="L134" s="191"/>
      <c r="M134" s="282" t="s">
        <v>5</v>
      </c>
      <c r="N134" s="274" t="s">
        <v>36</v>
      </c>
      <c r="O134" s="192"/>
      <c r="P134" s="275">
        <f t="shared" si="11"/>
        <v>0</v>
      </c>
      <c r="Q134" s="275">
        <v>0</v>
      </c>
      <c r="R134" s="275">
        <f t="shared" si="12"/>
        <v>0</v>
      </c>
      <c r="S134" s="275">
        <v>0</v>
      </c>
      <c r="T134" s="276">
        <f t="shared" si="13"/>
        <v>0</v>
      </c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R134" s="20" t="s">
        <v>79</v>
      </c>
      <c r="AT134" s="20" t="s">
        <v>115</v>
      </c>
      <c r="AU134" s="20" t="s">
        <v>69</v>
      </c>
      <c r="AY134" s="20" t="s">
        <v>114</v>
      </c>
      <c r="BE134" s="94">
        <f t="shared" si="14"/>
        <v>0</v>
      </c>
      <c r="BF134" s="94">
        <f t="shared" si="15"/>
        <v>0</v>
      </c>
      <c r="BG134" s="94">
        <f t="shared" si="16"/>
        <v>0</v>
      </c>
      <c r="BH134" s="94">
        <f t="shared" si="17"/>
        <v>0</v>
      </c>
      <c r="BI134" s="94">
        <f t="shared" si="18"/>
        <v>0</v>
      </c>
      <c r="BJ134" s="20" t="s">
        <v>69</v>
      </c>
      <c r="BK134" s="94">
        <f t="shared" si="19"/>
        <v>0</v>
      </c>
      <c r="BL134" s="20" t="s">
        <v>79</v>
      </c>
      <c r="BM134" s="20" t="s">
        <v>330</v>
      </c>
    </row>
    <row r="135" spans="1:65" s="1" customFormat="1" ht="22.5" customHeight="1">
      <c r="A135" s="190"/>
      <c r="B135" s="191"/>
      <c r="C135" s="240" t="s">
        <v>331</v>
      </c>
      <c r="D135" s="240" t="s">
        <v>115</v>
      </c>
      <c r="E135" s="241" t="s">
        <v>332</v>
      </c>
      <c r="F135" s="242" t="s">
        <v>257</v>
      </c>
      <c r="G135" s="243" t="s">
        <v>232</v>
      </c>
      <c r="H135" s="244">
        <v>10</v>
      </c>
      <c r="I135" s="179"/>
      <c r="J135" s="245">
        <f t="shared" si="10"/>
        <v>0</v>
      </c>
      <c r="K135" s="242" t="s">
        <v>5</v>
      </c>
      <c r="L135" s="191"/>
      <c r="M135" s="282" t="s">
        <v>5</v>
      </c>
      <c r="N135" s="274" t="s">
        <v>36</v>
      </c>
      <c r="O135" s="192"/>
      <c r="P135" s="275">
        <f t="shared" si="11"/>
        <v>0</v>
      </c>
      <c r="Q135" s="275">
        <v>0</v>
      </c>
      <c r="R135" s="275">
        <f t="shared" si="12"/>
        <v>0</v>
      </c>
      <c r="S135" s="275">
        <v>0</v>
      </c>
      <c r="T135" s="276">
        <f t="shared" si="13"/>
        <v>0</v>
      </c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R135" s="20" t="s">
        <v>79</v>
      </c>
      <c r="AT135" s="20" t="s">
        <v>115</v>
      </c>
      <c r="AU135" s="20" t="s">
        <v>69</v>
      </c>
      <c r="AY135" s="20" t="s">
        <v>114</v>
      </c>
      <c r="BE135" s="94">
        <f t="shared" si="14"/>
        <v>0</v>
      </c>
      <c r="BF135" s="94">
        <f t="shared" si="15"/>
        <v>0</v>
      </c>
      <c r="BG135" s="94">
        <f t="shared" si="16"/>
        <v>0</v>
      </c>
      <c r="BH135" s="94">
        <f t="shared" si="17"/>
        <v>0</v>
      </c>
      <c r="BI135" s="94">
        <f t="shared" si="18"/>
        <v>0</v>
      </c>
      <c r="BJ135" s="20" t="s">
        <v>69</v>
      </c>
      <c r="BK135" s="94">
        <f t="shared" si="19"/>
        <v>0</v>
      </c>
      <c r="BL135" s="20" t="s">
        <v>79</v>
      </c>
      <c r="BM135" s="20" t="s">
        <v>333</v>
      </c>
    </row>
    <row r="136" spans="1:65" s="1" customFormat="1" ht="22.5" customHeight="1">
      <c r="A136" s="190"/>
      <c r="B136" s="191"/>
      <c r="C136" s="240" t="s">
        <v>168</v>
      </c>
      <c r="D136" s="240" t="s">
        <v>115</v>
      </c>
      <c r="E136" s="241" t="s">
        <v>334</v>
      </c>
      <c r="F136" s="242" t="s">
        <v>259</v>
      </c>
      <c r="G136" s="243" t="s">
        <v>232</v>
      </c>
      <c r="H136" s="244">
        <v>10</v>
      </c>
      <c r="I136" s="179"/>
      <c r="J136" s="245">
        <f t="shared" si="10"/>
        <v>0</v>
      </c>
      <c r="K136" s="242" t="s">
        <v>5</v>
      </c>
      <c r="L136" s="191"/>
      <c r="M136" s="282" t="s">
        <v>5</v>
      </c>
      <c r="N136" s="274" t="s">
        <v>36</v>
      </c>
      <c r="O136" s="192"/>
      <c r="P136" s="275">
        <f t="shared" si="11"/>
        <v>0</v>
      </c>
      <c r="Q136" s="275">
        <v>0</v>
      </c>
      <c r="R136" s="275">
        <f t="shared" si="12"/>
        <v>0</v>
      </c>
      <c r="S136" s="275">
        <v>0</v>
      </c>
      <c r="T136" s="276">
        <f t="shared" si="13"/>
        <v>0</v>
      </c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R136" s="20" t="s">
        <v>79</v>
      </c>
      <c r="AT136" s="20" t="s">
        <v>115</v>
      </c>
      <c r="AU136" s="20" t="s">
        <v>69</v>
      </c>
      <c r="AY136" s="20" t="s">
        <v>114</v>
      </c>
      <c r="BE136" s="94">
        <f t="shared" si="14"/>
        <v>0</v>
      </c>
      <c r="BF136" s="94">
        <f t="shared" si="15"/>
        <v>0</v>
      </c>
      <c r="BG136" s="94">
        <f t="shared" si="16"/>
        <v>0</v>
      </c>
      <c r="BH136" s="94">
        <f t="shared" si="17"/>
        <v>0</v>
      </c>
      <c r="BI136" s="94">
        <f t="shared" si="18"/>
        <v>0</v>
      </c>
      <c r="BJ136" s="20" t="s">
        <v>69</v>
      </c>
      <c r="BK136" s="94">
        <f t="shared" si="19"/>
        <v>0</v>
      </c>
      <c r="BL136" s="20" t="s">
        <v>79</v>
      </c>
      <c r="BM136" s="20" t="s">
        <v>335</v>
      </c>
    </row>
    <row r="137" spans="1:63" s="9" customFormat="1" ht="36.75" customHeight="1">
      <c r="A137" s="235"/>
      <c r="B137" s="236"/>
      <c r="C137" s="235"/>
      <c r="D137" s="237" t="s">
        <v>63</v>
      </c>
      <c r="E137" s="238" t="s">
        <v>202</v>
      </c>
      <c r="F137" s="238" t="s">
        <v>336</v>
      </c>
      <c r="G137" s="235"/>
      <c r="H137" s="235"/>
      <c r="I137" s="235"/>
      <c r="J137" s="239">
        <f>BK137</f>
        <v>0</v>
      </c>
      <c r="K137" s="235"/>
      <c r="L137" s="236"/>
      <c r="M137" s="267"/>
      <c r="N137" s="268"/>
      <c r="O137" s="268"/>
      <c r="P137" s="269">
        <f>SUM(P138:P146)</f>
        <v>0</v>
      </c>
      <c r="Q137" s="268"/>
      <c r="R137" s="269">
        <f>SUM(R138:R146)</f>
        <v>0</v>
      </c>
      <c r="S137" s="268"/>
      <c r="T137" s="270">
        <f>SUM(T138:T146)</f>
        <v>0</v>
      </c>
      <c r="U137" s="235"/>
      <c r="V137" s="235"/>
      <c r="W137" s="235"/>
      <c r="X137" s="235"/>
      <c r="Y137" s="235"/>
      <c r="Z137" s="235"/>
      <c r="AA137" s="235"/>
      <c r="AB137" s="235"/>
      <c r="AC137" s="235"/>
      <c r="AD137" s="235"/>
      <c r="AE137" s="235"/>
      <c r="AR137" s="89" t="s">
        <v>69</v>
      </c>
      <c r="AT137" s="90" t="s">
        <v>63</v>
      </c>
      <c r="AU137" s="90" t="s">
        <v>64</v>
      </c>
      <c r="AY137" s="89" t="s">
        <v>114</v>
      </c>
      <c r="BK137" s="91">
        <f>SUM(BK138:BK146)</f>
        <v>0</v>
      </c>
    </row>
    <row r="138" spans="1:65" s="1" customFormat="1" ht="22.5" customHeight="1">
      <c r="A138" s="190"/>
      <c r="B138" s="191"/>
      <c r="C138" s="240" t="s">
        <v>337</v>
      </c>
      <c r="D138" s="240" t="s">
        <v>115</v>
      </c>
      <c r="E138" s="241" t="s">
        <v>262</v>
      </c>
      <c r="F138" s="242" t="s">
        <v>263</v>
      </c>
      <c r="G138" s="243" t="s">
        <v>222</v>
      </c>
      <c r="H138" s="244">
        <v>9.9</v>
      </c>
      <c r="I138" s="179"/>
      <c r="J138" s="245">
        <f aca="true" t="shared" si="20" ref="J138:J146">ROUND(I138*H138,2)</f>
        <v>0</v>
      </c>
      <c r="K138" s="242" t="s">
        <v>5</v>
      </c>
      <c r="L138" s="191"/>
      <c r="M138" s="282" t="s">
        <v>5</v>
      </c>
      <c r="N138" s="274" t="s">
        <v>36</v>
      </c>
      <c r="O138" s="192"/>
      <c r="P138" s="275">
        <f aca="true" t="shared" si="21" ref="P138:P146">O138*H138</f>
        <v>0</v>
      </c>
      <c r="Q138" s="275">
        <v>0</v>
      </c>
      <c r="R138" s="275">
        <f aca="true" t="shared" si="22" ref="R138:R146">Q138*H138</f>
        <v>0</v>
      </c>
      <c r="S138" s="275">
        <v>0</v>
      </c>
      <c r="T138" s="276">
        <f aca="true" t="shared" si="23" ref="T138:T146">S138*H138</f>
        <v>0</v>
      </c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R138" s="20" t="s">
        <v>79</v>
      </c>
      <c r="AT138" s="20" t="s">
        <v>115</v>
      </c>
      <c r="AU138" s="20" t="s">
        <v>69</v>
      </c>
      <c r="AY138" s="20" t="s">
        <v>114</v>
      </c>
      <c r="BE138" s="94">
        <f aca="true" t="shared" si="24" ref="BE138:BE146">IF(N138="základní",J138,0)</f>
        <v>0</v>
      </c>
      <c r="BF138" s="94">
        <f aca="true" t="shared" si="25" ref="BF138:BF146">IF(N138="snížená",J138,0)</f>
        <v>0</v>
      </c>
      <c r="BG138" s="94">
        <f aca="true" t="shared" si="26" ref="BG138:BG146">IF(N138="zákl. přenesená",J138,0)</f>
        <v>0</v>
      </c>
      <c r="BH138" s="94">
        <f aca="true" t="shared" si="27" ref="BH138:BH146">IF(N138="sníž. přenesená",J138,0)</f>
        <v>0</v>
      </c>
      <c r="BI138" s="94">
        <f aca="true" t="shared" si="28" ref="BI138:BI146">IF(N138="nulová",J138,0)</f>
        <v>0</v>
      </c>
      <c r="BJ138" s="20" t="s">
        <v>69</v>
      </c>
      <c r="BK138" s="94">
        <f aca="true" t="shared" si="29" ref="BK138:BK146">ROUND(I138*H138,2)</f>
        <v>0</v>
      </c>
      <c r="BL138" s="20" t="s">
        <v>79</v>
      </c>
      <c r="BM138" s="20" t="s">
        <v>338</v>
      </c>
    </row>
    <row r="139" spans="1:65" s="1" customFormat="1" ht="22.5" customHeight="1">
      <c r="A139" s="190"/>
      <c r="B139" s="191"/>
      <c r="C139" s="240" t="s">
        <v>171</v>
      </c>
      <c r="D139" s="240" t="s">
        <v>115</v>
      </c>
      <c r="E139" s="241" t="s">
        <v>339</v>
      </c>
      <c r="F139" s="242" t="s">
        <v>224</v>
      </c>
      <c r="G139" s="243" t="s">
        <v>225</v>
      </c>
      <c r="H139" s="244">
        <v>25</v>
      </c>
      <c r="I139" s="179"/>
      <c r="J139" s="245">
        <f t="shared" si="20"/>
        <v>0</v>
      </c>
      <c r="K139" s="242" t="s">
        <v>5</v>
      </c>
      <c r="L139" s="191"/>
      <c r="M139" s="282" t="s">
        <v>5</v>
      </c>
      <c r="N139" s="274" t="s">
        <v>36</v>
      </c>
      <c r="O139" s="192"/>
      <c r="P139" s="275">
        <f t="shared" si="21"/>
        <v>0</v>
      </c>
      <c r="Q139" s="275">
        <v>0</v>
      </c>
      <c r="R139" s="275">
        <f t="shared" si="22"/>
        <v>0</v>
      </c>
      <c r="S139" s="275">
        <v>0</v>
      </c>
      <c r="T139" s="276">
        <f t="shared" si="23"/>
        <v>0</v>
      </c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R139" s="20" t="s">
        <v>79</v>
      </c>
      <c r="AT139" s="20" t="s">
        <v>115</v>
      </c>
      <c r="AU139" s="20" t="s">
        <v>69</v>
      </c>
      <c r="AY139" s="20" t="s">
        <v>114</v>
      </c>
      <c r="BE139" s="94">
        <f t="shared" si="24"/>
        <v>0</v>
      </c>
      <c r="BF139" s="94">
        <f t="shared" si="25"/>
        <v>0</v>
      </c>
      <c r="BG139" s="94">
        <f t="shared" si="26"/>
        <v>0</v>
      </c>
      <c r="BH139" s="94">
        <f t="shared" si="27"/>
        <v>0</v>
      </c>
      <c r="BI139" s="94">
        <f t="shared" si="28"/>
        <v>0</v>
      </c>
      <c r="BJ139" s="20" t="s">
        <v>69</v>
      </c>
      <c r="BK139" s="94">
        <f t="shared" si="29"/>
        <v>0</v>
      </c>
      <c r="BL139" s="20" t="s">
        <v>79</v>
      </c>
      <c r="BM139" s="20" t="s">
        <v>340</v>
      </c>
    </row>
    <row r="140" spans="1:65" s="1" customFormat="1" ht="22.5" customHeight="1">
      <c r="A140" s="190"/>
      <c r="B140" s="191"/>
      <c r="C140" s="240" t="s">
        <v>341</v>
      </c>
      <c r="D140" s="240" t="s">
        <v>115</v>
      </c>
      <c r="E140" s="241" t="s">
        <v>233</v>
      </c>
      <c r="F140" s="242" t="s">
        <v>234</v>
      </c>
      <c r="G140" s="243" t="s">
        <v>232</v>
      </c>
      <c r="H140" s="244">
        <v>4</v>
      </c>
      <c r="I140" s="179"/>
      <c r="J140" s="245">
        <f t="shared" si="20"/>
        <v>0</v>
      </c>
      <c r="K140" s="242" t="s">
        <v>5</v>
      </c>
      <c r="L140" s="191"/>
      <c r="M140" s="282" t="s">
        <v>5</v>
      </c>
      <c r="N140" s="274" t="s">
        <v>36</v>
      </c>
      <c r="O140" s="192"/>
      <c r="P140" s="275">
        <f t="shared" si="21"/>
        <v>0</v>
      </c>
      <c r="Q140" s="275">
        <v>0</v>
      </c>
      <c r="R140" s="275">
        <f t="shared" si="22"/>
        <v>0</v>
      </c>
      <c r="S140" s="275">
        <v>0</v>
      </c>
      <c r="T140" s="276">
        <f t="shared" si="23"/>
        <v>0</v>
      </c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R140" s="20" t="s">
        <v>79</v>
      </c>
      <c r="AT140" s="20" t="s">
        <v>115</v>
      </c>
      <c r="AU140" s="20" t="s">
        <v>69</v>
      </c>
      <c r="AY140" s="20" t="s">
        <v>114</v>
      </c>
      <c r="BE140" s="94">
        <f t="shared" si="24"/>
        <v>0</v>
      </c>
      <c r="BF140" s="94">
        <f t="shared" si="25"/>
        <v>0</v>
      </c>
      <c r="BG140" s="94">
        <f t="shared" si="26"/>
        <v>0</v>
      </c>
      <c r="BH140" s="94">
        <f t="shared" si="27"/>
        <v>0</v>
      </c>
      <c r="BI140" s="94">
        <f t="shared" si="28"/>
        <v>0</v>
      </c>
      <c r="BJ140" s="20" t="s">
        <v>69</v>
      </c>
      <c r="BK140" s="94">
        <f t="shared" si="29"/>
        <v>0</v>
      </c>
      <c r="BL140" s="20" t="s">
        <v>79</v>
      </c>
      <c r="BM140" s="20" t="s">
        <v>159</v>
      </c>
    </row>
    <row r="141" spans="1:65" s="1" customFormat="1" ht="22.5" customHeight="1">
      <c r="A141" s="190"/>
      <c r="B141" s="191"/>
      <c r="C141" s="240" t="s">
        <v>274</v>
      </c>
      <c r="D141" s="240" t="s">
        <v>115</v>
      </c>
      <c r="E141" s="241" t="s">
        <v>342</v>
      </c>
      <c r="F141" s="242" t="s">
        <v>287</v>
      </c>
      <c r="G141" s="243" t="s">
        <v>232</v>
      </c>
      <c r="H141" s="244">
        <v>2</v>
      </c>
      <c r="I141" s="179"/>
      <c r="J141" s="245">
        <f t="shared" si="20"/>
        <v>0</v>
      </c>
      <c r="K141" s="242" t="s">
        <v>5</v>
      </c>
      <c r="L141" s="191"/>
      <c r="M141" s="282" t="s">
        <v>5</v>
      </c>
      <c r="N141" s="274" t="s">
        <v>36</v>
      </c>
      <c r="O141" s="192"/>
      <c r="P141" s="275">
        <f t="shared" si="21"/>
        <v>0</v>
      </c>
      <c r="Q141" s="275">
        <v>0</v>
      </c>
      <c r="R141" s="275">
        <f t="shared" si="22"/>
        <v>0</v>
      </c>
      <c r="S141" s="275">
        <v>0</v>
      </c>
      <c r="T141" s="276">
        <f t="shared" si="23"/>
        <v>0</v>
      </c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R141" s="20" t="s">
        <v>79</v>
      </c>
      <c r="AT141" s="20" t="s">
        <v>115</v>
      </c>
      <c r="AU141" s="20" t="s">
        <v>69</v>
      </c>
      <c r="AY141" s="20" t="s">
        <v>114</v>
      </c>
      <c r="BE141" s="94">
        <f t="shared" si="24"/>
        <v>0</v>
      </c>
      <c r="BF141" s="94">
        <f t="shared" si="25"/>
        <v>0</v>
      </c>
      <c r="BG141" s="94">
        <f t="shared" si="26"/>
        <v>0</v>
      </c>
      <c r="BH141" s="94">
        <f t="shared" si="27"/>
        <v>0</v>
      </c>
      <c r="BI141" s="94">
        <f t="shared" si="28"/>
        <v>0</v>
      </c>
      <c r="BJ141" s="20" t="s">
        <v>69</v>
      </c>
      <c r="BK141" s="94">
        <f t="shared" si="29"/>
        <v>0</v>
      </c>
      <c r="BL141" s="20" t="s">
        <v>79</v>
      </c>
      <c r="BM141" s="20" t="s">
        <v>166</v>
      </c>
    </row>
    <row r="142" spans="1:65" s="1" customFormat="1" ht="22.5" customHeight="1">
      <c r="A142" s="190"/>
      <c r="B142" s="191"/>
      <c r="C142" s="240" t="s">
        <v>343</v>
      </c>
      <c r="D142" s="240" t="s">
        <v>115</v>
      </c>
      <c r="E142" s="241" t="s">
        <v>301</v>
      </c>
      <c r="F142" s="242" t="s">
        <v>248</v>
      </c>
      <c r="G142" s="243" t="s">
        <v>232</v>
      </c>
      <c r="H142" s="244">
        <v>1</v>
      </c>
      <c r="I142" s="179"/>
      <c r="J142" s="245">
        <f t="shared" si="20"/>
        <v>0</v>
      </c>
      <c r="K142" s="242" t="s">
        <v>5</v>
      </c>
      <c r="L142" s="191"/>
      <c r="M142" s="282" t="s">
        <v>5</v>
      </c>
      <c r="N142" s="274" t="s">
        <v>36</v>
      </c>
      <c r="O142" s="192"/>
      <c r="P142" s="275">
        <f t="shared" si="21"/>
        <v>0</v>
      </c>
      <c r="Q142" s="275">
        <v>0</v>
      </c>
      <c r="R142" s="275">
        <f t="shared" si="22"/>
        <v>0</v>
      </c>
      <c r="S142" s="275">
        <v>0</v>
      </c>
      <c r="T142" s="276">
        <f t="shared" si="23"/>
        <v>0</v>
      </c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R142" s="20" t="s">
        <v>79</v>
      </c>
      <c r="AT142" s="20" t="s">
        <v>115</v>
      </c>
      <c r="AU142" s="20" t="s">
        <v>69</v>
      </c>
      <c r="AY142" s="20" t="s">
        <v>114</v>
      </c>
      <c r="BE142" s="94">
        <f t="shared" si="24"/>
        <v>0</v>
      </c>
      <c r="BF142" s="94">
        <f t="shared" si="25"/>
        <v>0</v>
      </c>
      <c r="BG142" s="94">
        <f t="shared" si="26"/>
        <v>0</v>
      </c>
      <c r="BH142" s="94">
        <f t="shared" si="27"/>
        <v>0</v>
      </c>
      <c r="BI142" s="94">
        <f t="shared" si="28"/>
        <v>0</v>
      </c>
      <c r="BJ142" s="20" t="s">
        <v>69</v>
      </c>
      <c r="BK142" s="94">
        <f t="shared" si="29"/>
        <v>0</v>
      </c>
      <c r="BL142" s="20" t="s">
        <v>79</v>
      </c>
      <c r="BM142" s="20" t="s">
        <v>173</v>
      </c>
    </row>
    <row r="143" spans="1:65" s="1" customFormat="1" ht="22.5" customHeight="1">
      <c r="A143" s="190"/>
      <c r="B143" s="191"/>
      <c r="C143" s="240" t="s">
        <v>278</v>
      </c>
      <c r="D143" s="240" t="s">
        <v>115</v>
      </c>
      <c r="E143" s="241" t="s">
        <v>327</v>
      </c>
      <c r="F143" s="242" t="s">
        <v>252</v>
      </c>
      <c r="G143" s="243" t="s">
        <v>232</v>
      </c>
      <c r="H143" s="244">
        <v>1</v>
      </c>
      <c r="I143" s="179"/>
      <c r="J143" s="245">
        <f t="shared" si="20"/>
        <v>0</v>
      </c>
      <c r="K143" s="242" t="s">
        <v>5</v>
      </c>
      <c r="L143" s="191"/>
      <c r="M143" s="282" t="s">
        <v>5</v>
      </c>
      <c r="N143" s="274" t="s">
        <v>36</v>
      </c>
      <c r="O143" s="192"/>
      <c r="P143" s="275">
        <f t="shared" si="21"/>
        <v>0</v>
      </c>
      <c r="Q143" s="275">
        <v>0</v>
      </c>
      <c r="R143" s="275">
        <f t="shared" si="22"/>
        <v>0</v>
      </c>
      <c r="S143" s="275">
        <v>0</v>
      </c>
      <c r="T143" s="276">
        <f t="shared" si="23"/>
        <v>0</v>
      </c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R143" s="20" t="s">
        <v>79</v>
      </c>
      <c r="AT143" s="20" t="s">
        <v>115</v>
      </c>
      <c r="AU143" s="20" t="s">
        <v>69</v>
      </c>
      <c r="AY143" s="20" t="s">
        <v>114</v>
      </c>
      <c r="BE143" s="94">
        <f t="shared" si="24"/>
        <v>0</v>
      </c>
      <c r="BF143" s="94">
        <f t="shared" si="25"/>
        <v>0</v>
      </c>
      <c r="BG143" s="94">
        <f t="shared" si="26"/>
        <v>0</v>
      </c>
      <c r="BH143" s="94">
        <f t="shared" si="27"/>
        <v>0</v>
      </c>
      <c r="BI143" s="94">
        <f t="shared" si="28"/>
        <v>0</v>
      </c>
      <c r="BJ143" s="20" t="s">
        <v>69</v>
      </c>
      <c r="BK143" s="94">
        <f t="shared" si="29"/>
        <v>0</v>
      </c>
      <c r="BL143" s="20" t="s">
        <v>79</v>
      </c>
      <c r="BM143" s="20" t="s">
        <v>344</v>
      </c>
    </row>
    <row r="144" spans="1:65" s="1" customFormat="1" ht="22.5" customHeight="1">
      <c r="A144" s="190"/>
      <c r="B144" s="191"/>
      <c r="C144" s="240" t="s">
        <v>345</v>
      </c>
      <c r="D144" s="240" t="s">
        <v>115</v>
      </c>
      <c r="E144" s="241" t="s">
        <v>329</v>
      </c>
      <c r="F144" s="242" t="s">
        <v>174</v>
      </c>
      <c r="G144" s="243" t="s">
        <v>232</v>
      </c>
      <c r="H144" s="244">
        <v>1</v>
      </c>
      <c r="I144" s="179"/>
      <c r="J144" s="245">
        <f t="shared" si="20"/>
        <v>0</v>
      </c>
      <c r="K144" s="242" t="s">
        <v>5</v>
      </c>
      <c r="L144" s="191"/>
      <c r="M144" s="282" t="s">
        <v>5</v>
      </c>
      <c r="N144" s="274" t="s">
        <v>36</v>
      </c>
      <c r="O144" s="192"/>
      <c r="P144" s="275">
        <f t="shared" si="21"/>
        <v>0</v>
      </c>
      <c r="Q144" s="275">
        <v>0</v>
      </c>
      <c r="R144" s="275">
        <f t="shared" si="22"/>
        <v>0</v>
      </c>
      <c r="S144" s="275">
        <v>0</v>
      </c>
      <c r="T144" s="276">
        <f t="shared" si="23"/>
        <v>0</v>
      </c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R144" s="20" t="s">
        <v>79</v>
      </c>
      <c r="AT144" s="20" t="s">
        <v>115</v>
      </c>
      <c r="AU144" s="20" t="s">
        <v>69</v>
      </c>
      <c r="AY144" s="20" t="s">
        <v>114</v>
      </c>
      <c r="BE144" s="94">
        <f t="shared" si="24"/>
        <v>0</v>
      </c>
      <c r="BF144" s="94">
        <f t="shared" si="25"/>
        <v>0</v>
      </c>
      <c r="BG144" s="94">
        <f t="shared" si="26"/>
        <v>0</v>
      </c>
      <c r="BH144" s="94">
        <f t="shared" si="27"/>
        <v>0</v>
      </c>
      <c r="BI144" s="94">
        <f t="shared" si="28"/>
        <v>0</v>
      </c>
      <c r="BJ144" s="20" t="s">
        <v>69</v>
      </c>
      <c r="BK144" s="94">
        <f t="shared" si="29"/>
        <v>0</v>
      </c>
      <c r="BL144" s="20" t="s">
        <v>79</v>
      </c>
      <c r="BM144" s="20" t="s">
        <v>346</v>
      </c>
    </row>
    <row r="145" spans="1:65" s="1" customFormat="1" ht="22.5" customHeight="1">
      <c r="A145" s="190"/>
      <c r="B145" s="191"/>
      <c r="C145" s="240" t="s">
        <v>282</v>
      </c>
      <c r="D145" s="240" t="s">
        <v>115</v>
      </c>
      <c r="E145" s="241" t="s">
        <v>347</v>
      </c>
      <c r="F145" s="242" t="s">
        <v>257</v>
      </c>
      <c r="G145" s="243" t="s">
        <v>232</v>
      </c>
      <c r="H145" s="244">
        <v>1</v>
      </c>
      <c r="I145" s="179"/>
      <c r="J145" s="245">
        <f t="shared" si="20"/>
        <v>0</v>
      </c>
      <c r="K145" s="242" t="s">
        <v>5</v>
      </c>
      <c r="L145" s="191"/>
      <c r="M145" s="282" t="s">
        <v>5</v>
      </c>
      <c r="N145" s="274" t="s">
        <v>36</v>
      </c>
      <c r="O145" s="192"/>
      <c r="P145" s="275">
        <f t="shared" si="21"/>
        <v>0</v>
      </c>
      <c r="Q145" s="275">
        <v>0</v>
      </c>
      <c r="R145" s="275">
        <f t="shared" si="22"/>
        <v>0</v>
      </c>
      <c r="S145" s="275">
        <v>0</v>
      </c>
      <c r="T145" s="276">
        <f t="shared" si="23"/>
        <v>0</v>
      </c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R145" s="20" t="s">
        <v>79</v>
      </c>
      <c r="AT145" s="20" t="s">
        <v>115</v>
      </c>
      <c r="AU145" s="20" t="s">
        <v>69</v>
      </c>
      <c r="AY145" s="20" t="s">
        <v>114</v>
      </c>
      <c r="BE145" s="94">
        <f t="shared" si="24"/>
        <v>0</v>
      </c>
      <c r="BF145" s="94">
        <f t="shared" si="25"/>
        <v>0</v>
      </c>
      <c r="BG145" s="94">
        <f t="shared" si="26"/>
        <v>0</v>
      </c>
      <c r="BH145" s="94">
        <f t="shared" si="27"/>
        <v>0</v>
      </c>
      <c r="BI145" s="94">
        <f t="shared" si="28"/>
        <v>0</v>
      </c>
      <c r="BJ145" s="20" t="s">
        <v>69</v>
      </c>
      <c r="BK145" s="94">
        <f t="shared" si="29"/>
        <v>0</v>
      </c>
      <c r="BL145" s="20" t="s">
        <v>79</v>
      </c>
      <c r="BM145" s="20" t="s">
        <v>348</v>
      </c>
    </row>
    <row r="146" spans="1:65" s="1" customFormat="1" ht="22.5" customHeight="1">
      <c r="A146" s="190"/>
      <c r="B146" s="191"/>
      <c r="C146" s="240" t="s">
        <v>349</v>
      </c>
      <c r="D146" s="240" t="s">
        <v>115</v>
      </c>
      <c r="E146" s="241" t="s">
        <v>334</v>
      </c>
      <c r="F146" s="242" t="s">
        <v>259</v>
      </c>
      <c r="G146" s="243" t="s">
        <v>232</v>
      </c>
      <c r="H146" s="244">
        <v>1</v>
      </c>
      <c r="I146" s="179"/>
      <c r="J146" s="245">
        <f t="shared" si="20"/>
        <v>0</v>
      </c>
      <c r="K146" s="242" t="s">
        <v>5</v>
      </c>
      <c r="L146" s="191"/>
      <c r="M146" s="282" t="s">
        <v>5</v>
      </c>
      <c r="N146" s="274" t="s">
        <v>36</v>
      </c>
      <c r="O146" s="192"/>
      <c r="P146" s="275">
        <f t="shared" si="21"/>
        <v>0</v>
      </c>
      <c r="Q146" s="275">
        <v>0</v>
      </c>
      <c r="R146" s="275">
        <f t="shared" si="22"/>
        <v>0</v>
      </c>
      <c r="S146" s="275">
        <v>0</v>
      </c>
      <c r="T146" s="276">
        <f t="shared" si="23"/>
        <v>0</v>
      </c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R146" s="20" t="s">
        <v>79</v>
      </c>
      <c r="AT146" s="20" t="s">
        <v>115</v>
      </c>
      <c r="AU146" s="20" t="s">
        <v>69</v>
      </c>
      <c r="AY146" s="20" t="s">
        <v>114</v>
      </c>
      <c r="BE146" s="94">
        <f t="shared" si="24"/>
        <v>0</v>
      </c>
      <c r="BF146" s="94">
        <f t="shared" si="25"/>
        <v>0</v>
      </c>
      <c r="BG146" s="94">
        <f t="shared" si="26"/>
        <v>0</v>
      </c>
      <c r="BH146" s="94">
        <f t="shared" si="27"/>
        <v>0</v>
      </c>
      <c r="BI146" s="94">
        <f t="shared" si="28"/>
        <v>0</v>
      </c>
      <c r="BJ146" s="20" t="s">
        <v>69</v>
      </c>
      <c r="BK146" s="94">
        <f t="shared" si="29"/>
        <v>0</v>
      </c>
      <c r="BL146" s="20" t="s">
        <v>79</v>
      </c>
      <c r="BM146" s="20" t="s">
        <v>350</v>
      </c>
    </row>
    <row r="147" spans="1:63" s="9" customFormat="1" ht="36.75" customHeight="1">
      <c r="A147" s="235"/>
      <c r="B147" s="236"/>
      <c r="C147" s="235"/>
      <c r="D147" s="237" t="s">
        <v>63</v>
      </c>
      <c r="E147" s="238" t="s">
        <v>351</v>
      </c>
      <c r="F147" s="238" t="s">
        <v>352</v>
      </c>
      <c r="G147" s="235"/>
      <c r="H147" s="235"/>
      <c r="I147" s="235"/>
      <c r="J147" s="239">
        <f>BK147</f>
        <v>0</v>
      </c>
      <c r="K147" s="235"/>
      <c r="L147" s="236"/>
      <c r="M147" s="267"/>
      <c r="N147" s="268"/>
      <c r="O147" s="268"/>
      <c r="P147" s="269">
        <f>SUM(P148:P154)</f>
        <v>0</v>
      </c>
      <c r="Q147" s="268"/>
      <c r="R147" s="269">
        <f>SUM(R148:R154)</f>
        <v>0</v>
      </c>
      <c r="S147" s="268"/>
      <c r="T147" s="270">
        <f>SUM(T148:T154)</f>
        <v>0</v>
      </c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R147" s="89" t="s">
        <v>69</v>
      </c>
      <c r="AT147" s="90" t="s">
        <v>63</v>
      </c>
      <c r="AU147" s="90" t="s">
        <v>64</v>
      </c>
      <c r="AY147" s="89" t="s">
        <v>114</v>
      </c>
      <c r="BK147" s="91">
        <f>SUM(BK148:BK154)</f>
        <v>0</v>
      </c>
    </row>
    <row r="148" spans="1:65" s="1" customFormat="1" ht="22.5" customHeight="1">
      <c r="A148" s="190"/>
      <c r="B148" s="191"/>
      <c r="C148" s="240" t="s">
        <v>284</v>
      </c>
      <c r="D148" s="240" t="s">
        <v>115</v>
      </c>
      <c r="E148" s="241" t="s">
        <v>353</v>
      </c>
      <c r="F148" s="242" t="s">
        <v>263</v>
      </c>
      <c r="G148" s="243" t="s">
        <v>222</v>
      </c>
      <c r="H148" s="244">
        <v>3</v>
      </c>
      <c r="I148" s="179"/>
      <c r="J148" s="245">
        <f aca="true" t="shared" si="30" ref="J148:J154">ROUND(I148*H148,2)</f>
        <v>0</v>
      </c>
      <c r="K148" s="242" t="s">
        <v>5</v>
      </c>
      <c r="L148" s="191"/>
      <c r="M148" s="282" t="s">
        <v>5</v>
      </c>
      <c r="N148" s="274" t="s">
        <v>36</v>
      </c>
      <c r="O148" s="192"/>
      <c r="P148" s="275">
        <f aca="true" t="shared" si="31" ref="P148:P154">O148*H148</f>
        <v>0</v>
      </c>
      <c r="Q148" s="275">
        <v>0</v>
      </c>
      <c r="R148" s="275">
        <f aca="true" t="shared" si="32" ref="R148:R154">Q148*H148</f>
        <v>0</v>
      </c>
      <c r="S148" s="275">
        <v>0</v>
      </c>
      <c r="T148" s="276">
        <f aca="true" t="shared" si="33" ref="T148:T154">S148*H148</f>
        <v>0</v>
      </c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R148" s="20" t="s">
        <v>79</v>
      </c>
      <c r="AT148" s="20" t="s">
        <v>115</v>
      </c>
      <c r="AU148" s="20" t="s">
        <v>69</v>
      </c>
      <c r="AY148" s="20" t="s">
        <v>114</v>
      </c>
      <c r="BE148" s="94">
        <f aca="true" t="shared" si="34" ref="BE148:BE154">IF(N148="základní",J148,0)</f>
        <v>0</v>
      </c>
      <c r="BF148" s="94">
        <f aca="true" t="shared" si="35" ref="BF148:BF154">IF(N148="snížená",J148,0)</f>
        <v>0</v>
      </c>
      <c r="BG148" s="94">
        <f aca="true" t="shared" si="36" ref="BG148:BG154">IF(N148="zákl. přenesená",J148,0)</f>
        <v>0</v>
      </c>
      <c r="BH148" s="94">
        <f aca="true" t="shared" si="37" ref="BH148:BH154">IF(N148="sníž. přenesená",J148,0)</f>
        <v>0</v>
      </c>
      <c r="BI148" s="94">
        <f aca="true" t="shared" si="38" ref="BI148:BI154">IF(N148="nulová",J148,0)</f>
        <v>0</v>
      </c>
      <c r="BJ148" s="20" t="s">
        <v>69</v>
      </c>
      <c r="BK148" s="94">
        <f aca="true" t="shared" si="39" ref="BK148:BK154">ROUND(I148*H148,2)</f>
        <v>0</v>
      </c>
      <c r="BL148" s="20" t="s">
        <v>79</v>
      </c>
      <c r="BM148" s="20" t="s">
        <v>354</v>
      </c>
    </row>
    <row r="149" spans="1:65" s="1" customFormat="1" ht="22.5" customHeight="1">
      <c r="A149" s="190"/>
      <c r="B149" s="191"/>
      <c r="C149" s="240" t="s">
        <v>355</v>
      </c>
      <c r="D149" s="240" t="s">
        <v>115</v>
      </c>
      <c r="E149" s="241" t="s">
        <v>339</v>
      </c>
      <c r="F149" s="242" t="s">
        <v>224</v>
      </c>
      <c r="G149" s="243" t="s">
        <v>225</v>
      </c>
      <c r="H149" s="244">
        <v>10</v>
      </c>
      <c r="I149" s="179"/>
      <c r="J149" s="245">
        <f t="shared" si="30"/>
        <v>0</v>
      </c>
      <c r="K149" s="242" t="s">
        <v>5</v>
      </c>
      <c r="L149" s="191"/>
      <c r="M149" s="282" t="s">
        <v>5</v>
      </c>
      <c r="N149" s="274" t="s">
        <v>36</v>
      </c>
      <c r="O149" s="192"/>
      <c r="P149" s="275">
        <f t="shared" si="31"/>
        <v>0</v>
      </c>
      <c r="Q149" s="275">
        <v>0</v>
      </c>
      <c r="R149" s="275">
        <f t="shared" si="32"/>
        <v>0</v>
      </c>
      <c r="S149" s="275">
        <v>0</v>
      </c>
      <c r="T149" s="276">
        <f t="shared" si="33"/>
        <v>0</v>
      </c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R149" s="20" t="s">
        <v>79</v>
      </c>
      <c r="AT149" s="20" t="s">
        <v>115</v>
      </c>
      <c r="AU149" s="20" t="s">
        <v>69</v>
      </c>
      <c r="AY149" s="20" t="s">
        <v>114</v>
      </c>
      <c r="BE149" s="94">
        <f t="shared" si="34"/>
        <v>0</v>
      </c>
      <c r="BF149" s="94">
        <f t="shared" si="35"/>
        <v>0</v>
      </c>
      <c r="BG149" s="94">
        <f t="shared" si="36"/>
        <v>0</v>
      </c>
      <c r="BH149" s="94">
        <f t="shared" si="37"/>
        <v>0</v>
      </c>
      <c r="BI149" s="94">
        <f t="shared" si="38"/>
        <v>0</v>
      </c>
      <c r="BJ149" s="20" t="s">
        <v>69</v>
      </c>
      <c r="BK149" s="94">
        <f t="shared" si="39"/>
        <v>0</v>
      </c>
      <c r="BL149" s="20" t="s">
        <v>79</v>
      </c>
      <c r="BM149" s="20" t="s">
        <v>356</v>
      </c>
    </row>
    <row r="150" spans="1:65" s="1" customFormat="1" ht="22.5" customHeight="1">
      <c r="A150" s="190"/>
      <c r="B150" s="191"/>
      <c r="C150" s="240" t="s">
        <v>288</v>
      </c>
      <c r="D150" s="240" t="s">
        <v>115</v>
      </c>
      <c r="E150" s="241" t="s">
        <v>301</v>
      </c>
      <c r="F150" s="242" t="s">
        <v>248</v>
      </c>
      <c r="G150" s="243" t="s">
        <v>232</v>
      </c>
      <c r="H150" s="244">
        <v>1</v>
      </c>
      <c r="I150" s="179"/>
      <c r="J150" s="245">
        <f t="shared" si="30"/>
        <v>0</v>
      </c>
      <c r="K150" s="242" t="s">
        <v>5</v>
      </c>
      <c r="L150" s="191"/>
      <c r="M150" s="282" t="s">
        <v>5</v>
      </c>
      <c r="N150" s="274" t="s">
        <v>36</v>
      </c>
      <c r="O150" s="192"/>
      <c r="P150" s="275">
        <f t="shared" si="31"/>
        <v>0</v>
      </c>
      <c r="Q150" s="275">
        <v>0</v>
      </c>
      <c r="R150" s="275">
        <f t="shared" si="32"/>
        <v>0</v>
      </c>
      <c r="S150" s="275">
        <v>0</v>
      </c>
      <c r="T150" s="276">
        <f t="shared" si="33"/>
        <v>0</v>
      </c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R150" s="20" t="s">
        <v>79</v>
      </c>
      <c r="AT150" s="20" t="s">
        <v>115</v>
      </c>
      <c r="AU150" s="20" t="s">
        <v>69</v>
      </c>
      <c r="AY150" s="20" t="s">
        <v>114</v>
      </c>
      <c r="BE150" s="94">
        <f t="shared" si="34"/>
        <v>0</v>
      </c>
      <c r="BF150" s="94">
        <f t="shared" si="35"/>
        <v>0</v>
      </c>
      <c r="BG150" s="94">
        <f t="shared" si="36"/>
        <v>0</v>
      </c>
      <c r="BH150" s="94">
        <f t="shared" si="37"/>
        <v>0</v>
      </c>
      <c r="BI150" s="94">
        <f t="shared" si="38"/>
        <v>0</v>
      </c>
      <c r="BJ150" s="20" t="s">
        <v>69</v>
      </c>
      <c r="BK150" s="94">
        <f t="shared" si="39"/>
        <v>0</v>
      </c>
      <c r="BL150" s="20" t="s">
        <v>79</v>
      </c>
      <c r="BM150" s="20" t="s">
        <v>357</v>
      </c>
    </row>
    <row r="151" spans="1:65" s="1" customFormat="1" ht="22.5" customHeight="1">
      <c r="A151" s="190"/>
      <c r="B151" s="191"/>
      <c r="C151" s="240" t="s">
        <v>358</v>
      </c>
      <c r="D151" s="240" t="s">
        <v>115</v>
      </c>
      <c r="E151" s="241" t="s">
        <v>327</v>
      </c>
      <c r="F151" s="242" t="s">
        <v>252</v>
      </c>
      <c r="G151" s="243" t="s">
        <v>232</v>
      </c>
      <c r="H151" s="244">
        <v>1</v>
      </c>
      <c r="I151" s="179"/>
      <c r="J151" s="245">
        <f t="shared" si="30"/>
        <v>0</v>
      </c>
      <c r="K151" s="242" t="s">
        <v>5</v>
      </c>
      <c r="L151" s="191"/>
      <c r="M151" s="282" t="s">
        <v>5</v>
      </c>
      <c r="N151" s="274" t="s">
        <v>36</v>
      </c>
      <c r="O151" s="192"/>
      <c r="P151" s="275">
        <f t="shared" si="31"/>
        <v>0</v>
      </c>
      <c r="Q151" s="275">
        <v>0</v>
      </c>
      <c r="R151" s="275">
        <f t="shared" si="32"/>
        <v>0</v>
      </c>
      <c r="S151" s="275">
        <v>0</v>
      </c>
      <c r="T151" s="276">
        <f t="shared" si="33"/>
        <v>0</v>
      </c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R151" s="20" t="s">
        <v>79</v>
      </c>
      <c r="AT151" s="20" t="s">
        <v>115</v>
      </c>
      <c r="AU151" s="20" t="s">
        <v>69</v>
      </c>
      <c r="AY151" s="20" t="s">
        <v>114</v>
      </c>
      <c r="BE151" s="94">
        <f t="shared" si="34"/>
        <v>0</v>
      </c>
      <c r="BF151" s="94">
        <f t="shared" si="35"/>
        <v>0</v>
      </c>
      <c r="BG151" s="94">
        <f t="shared" si="36"/>
        <v>0</v>
      </c>
      <c r="BH151" s="94">
        <f t="shared" si="37"/>
        <v>0</v>
      </c>
      <c r="BI151" s="94">
        <f t="shared" si="38"/>
        <v>0</v>
      </c>
      <c r="BJ151" s="20" t="s">
        <v>69</v>
      </c>
      <c r="BK151" s="94">
        <f t="shared" si="39"/>
        <v>0</v>
      </c>
      <c r="BL151" s="20" t="s">
        <v>79</v>
      </c>
      <c r="BM151" s="20" t="s">
        <v>359</v>
      </c>
    </row>
    <row r="152" spans="1:65" s="1" customFormat="1" ht="22.5" customHeight="1">
      <c r="A152" s="190"/>
      <c r="B152" s="191"/>
      <c r="C152" s="240" t="s">
        <v>292</v>
      </c>
      <c r="D152" s="240" t="s">
        <v>115</v>
      </c>
      <c r="E152" s="241" t="s">
        <v>329</v>
      </c>
      <c r="F152" s="242" t="s">
        <v>174</v>
      </c>
      <c r="G152" s="243" t="s">
        <v>232</v>
      </c>
      <c r="H152" s="244">
        <v>1</v>
      </c>
      <c r="I152" s="179"/>
      <c r="J152" s="245">
        <f t="shared" si="30"/>
        <v>0</v>
      </c>
      <c r="K152" s="242" t="s">
        <v>5</v>
      </c>
      <c r="L152" s="191"/>
      <c r="M152" s="282" t="s">
        <v>5</v>
      </c>
      <c r="N152" s="274" t="s">
        <v>36</v>
      </c>
      <c r="O152" s="192"/>
      <c r="P152" s="275">
        <f t="shared" si="31"/>
        <v>0</v>
      </c>
      <c r="Q152" s="275">
        <v>0</v>
      </c>
      <c r="R152" s="275">
        <f t="shared" si="32"/>
        <v>0</v>
      </c>
      <c r="S152" s="275">
        <v>0</v>
      </c>
      <c r="T152" s="276">
        <f t="shared" si="33"/>
        <v>0</v>
      </c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R152" s="20" t="s">
        <v>79</v>
      </c>
      <c r="AT152" s="20" t="s">
        <v>115</v>
      </c>
      <c r="AU152" s="20" t="s">
        <v>69</v>
      </c>
      <c r="AY152" s="20" t="s">
        <v>114</v>
      </c>
      <c r="BE152" s="94">
        <f t="shared" si="34"/>
        <v>0</v>
      </c>
      <c r="BF152" s="94">
        <f t="shared" si="35"/>
        <v>0</v>
      </c>
      <c r="BG152" s="94">
        <f t="shared" si="36"/>
        <v>0</v>
      </c>
      <c r="BH152" s="94">
        <f t="shared" si="37"/>
        <v>0</v>
      </c>
      <c r="BI152" s="94">
        <f t="shared" si="38"/>
        <v>0</v>
      </c>
      <c r="BJ152" s="20" t="s">
        <v>69</v>
      </c>
      <c r="BK152" s="94">
        <f t="shared" si="39"/>
        <v>0</v>
      </c>
      <c r="BL152" s="20" t="s">
        <v>79</v>
      </c>
      <c r="BM152" s="20" t="s">
        <v>360</v>
      </c>
    </row>
    <row r="153" spans="1:65" s="1" customFormat="1" ht="22.5" customHeight="1">
      <c r="A153" s="190"/>
      <c r="B153" s="191"/>
      <c r="C153" s="240" t="s">
        <v>361</v>
      </c>
      <c r="D153" s="240" t="s">
        <v>115</v>
      </c>
      <c r="E153" s="241" t="s">
        <v>362</v>
      </c>
      <c r="F153" s="242" t="s">
        <v>257</v>
      </c>
      <c r="G153" s="243" t="s">
        <v>232</v>
      </c>
      <c r="H153" s="244">
        <v>1</v>
      </c>
      <c r="I153" s="179"/>
      <c r="J153" s="245">
        <f t="shared" si="30"/>
        <v>0</v>
      </c>
      <c r="K153" s="242" t="s">
        <v>5</v>
      </c>
      <c r="L153" s="191"/>
      <c r="M153" s="282" t="s">
        <v>5</v>
      </c>
      <c r="N153" s="274" t="s">
        <v>36</v>
      </c>
      <c r="O153" s="192"/>
      <c r="P153" s="275">
        <f t="shared" si="31"/>
        <v>0</v>
      </c>
      <c r="Q153" s="275">
        <v>0</v>
      </c>
      <c r="R153" s="275">
        <f t="shared" si="32"/>
        <v>0</v>
      </c>
      <c r="S153" s="275">
        <v>0</v>
      </c>
      <c r="T153" s="276">
        <f t="shared" si="33"/>
        <v>0</v>
      </c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R153" s="20" t="s">
        <v>79</v>
      </c>
      <c r="AT153" s="20" t="s">
        <v>115</v>
      </c>
      <c r="AU153" s="20" t="s">
        <v>69</v>
      </c>
      <c r="AY153" s="20" t="s">
        <v>114</v>
      </c>
      <c r="BE153" s="94">
        <f t="shared" si="34"/>
        <v>0</v>
      </c>
      <c r="BF153" s="94">
        <f t="shared" si="35"/>
        <v>0</v>
      </c>
      <c r="BG153" s="94">
        <f t="shared" si="36"/>
        <v>0</v>
      </c>
      <c r="BH153" s="94">
        <f t="shared" si="37"/>
        <v>0</v>
      </c>
      <c r="BI153" s="94">
        <f t="shared" si="38"/>
        <v>0</v>
      </c>
      <c r="BJ153" s="20" t="s">
        <v>69</v>
      </c>
      <c r="BK153" s="94">
        <f t="shared" si="39"/>
        <v>0</v>
      </c>
      <c r="BL153" s="20" t="s">
        <v>79</v>
      </c>
      <c r="BM153" s="20" t="s">
        <v>363</v>
      </c>
    </row>
    <row r="154" spans="1:65" s="1" customFormat="1" ht="22.5" customHeight="1">
      <c r="A154" s="190"/>
      <c r="B154" s="191"/>
      <c r="C154" s="240" t="s">
        <v>296</v>
      </c>
      <c r="D154" s="240" t="s">
        <v>115</v>
      </c>
      <c r="E154" s="241" t="s">
        <v>364</v>
      </c>
      <c r="F154" s="242" t="s">
        <v>259</v>
      </c>
      <c r="G154" s="243" t="s">
        <v>232</v>
      </c>
      <c r="H154" s="244">
        <v>1</v>
      </c>
      <c r="I154" s="179"/>
      <c r="J154" s="245">
        <f t="shared" si="30"/>
        <v>0</v>
      </c>
      <c r="K154" s="242" t="s">
        <v>5</v>
      </c>
      <c r="L154" s="191"/>
      <c r="M154" s="282" t="s">
        <v>5</v>
      </c>
      <c r="N154" s="274" t="s">
        <v>36</v>
      </c>
      <c r="O154" s="192"/>
      <c r="P154" s="275">
        <f t="shared" si="31"/>
        <v>0</v>
      </c>
      <c r="Q154" s="275">
        <v>0</v>
      </c>
      <c r="R154" s="275">
        <f t="shared" si="32"/>
        <v>0</v>
      </c>
      <c r="S154" s="275">
        <v>0</v>
      </c>
      <c r="T154" s="276">
        <f t="shared" si="33"/>
        <v>0</v>
      </c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R154" s="20" t="s">
        <v>79</v>
      </c>
      <c r="AT154" s="20" t="s">
        <v>115</v>
      </c>
      <c r="AU154" s="20" t="s">
        <v>69</v>
      </c>
      <c r="AY154" s="20" t="s">
        <v>114</v>
      </c>
      <c r="BE154" s="94">
        <f t="shared" si="34"/>
        <v>0</v>
      </c>
      <c r="BF154" s="94">
        <f t="shared" si="35"/>
        <v>0</v>
      </c>
      <c r="BG154" s="94">
        <f t="shared" si="36"/>
        <v>0</v>
      </c>
      <c r="BH154" s="94">
        <f t="shared" si="37"/>
        <v>0</v>
      </c>
      <c r="BI154" s="94">
        <f t="shared" si="38"/>
        <v>0</v>
      </c>
      <c r="BJ154" s="20" t="s">
        <v>69</v>
      </c>
      <c r="BK154" s="94">
        <f t="shared" si="39"/>
        <v>0</v>
      </c>
      <c r="BL154" s="20" t="s">
        <v>79</v>
      </c>
      <c r="BM154" s="20" t="s">
        <v>365</v>
      </c>
    </row>
    <row r="155" spans="1:63" s="9" customFormat="1" ht="36.75" customHeight="1">
      <c r="A155" s="235"/>
      <c r="B155" s="236"/>
      <c r="C155" s="235"/>
      <c r="D155" s="237" t="s">
        <v>63</v>
      </c>
      <c r="E155" s="238" t="s">
        <v>207</v>
      </c>
      <c r="F155" s="238" t="s">
        <v>366</v>
      </c>
      <c r="G155" s="235"/>
      <c r="H155" s="235"/>
      <c r="I155" s="235"/>
      <c r="J155" s="239">
        <f>BK155</f>
        <v>0</v>
      </c>
      <c r="K155" s="235"/>
      <c r="L155" s="236"/>
      <c r="M155" s="267"/>
      <c r="N155" s="268"/>
      <c r="O155" s="268"/>
      <c r="P155" s="269">
        <f>SUM(P156:P164)</f>
        <v>0</v>
      </c>
      <c r="Q155" s="268"/>
      <c r="R155" s="269">
        <f>SUM(R156:R164)</f>
        <v>0</v>
      </c>
      <c r="S155" s="268"/>
      <c r="T155" s="270">
        <f>SUM(T156:T164)</f>
        <v>0</v>
      </c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R155" s="89" t="s">
        <v>69</v>
      </c>
      <c r="AT155" s="90" t="s">
        <v>63</v>
      </c>
      <c r="AU155" s="90" t="s">
        <v>64</v>
      </c>
      <c r="AY155" s="89" t="s">
        <v>114</v>
      </c>
      <c r="BK155" s="91">
        <f>SUM(BK156:BK164)</f>
        <v>0</v>
      </c>
    </row>
    <row r="156" spans="1:65" s="1" customFormat="1" ht="22.5" customHeight="1">
      <c r="A156" s="190"/>
      <c r="B156" s="191"/>
      <c r="C156" s="240" t="s">
        <v>367</v>
      </c>
      <c r="D156" s="240" t="s">
        <v>115</v>
      </c>
      <c r="E156" s="241" t="s">
        <v>368</v>
      </c>
      <c r="F156" s="242" t="s">
        <v>369</v>
      </c>
      <c r="G156" s="243" t="s">
        <v>222</v>
      </c>
      <c r="H156" s="244">
        <v>12.5</v>
      </c>
      <c r="I156" s="179"/>
      <c r="J156" s="245">
        <f aca="true" t="shared" si="40" ref="J156:J164">ROUND(I156*H156,2)</f>
        <v>0</v>
      </c>
      <c r="K156" s="242" t="s">
        <v>5</v>
      </c>
      <c r="L156" s="191"/>
      <c r="M156" s="282" t="s">
        <v>5</v>
      </c>
      <c r="N156" s="274" t="s">
        <v>36</v>
      </c>
      <c r="O156" s="192"/>
      <c r="P156" s="275">
        <f aca="true" t="shared" si="41" ref="P156:P164">O156*H156</f>
        <v>0</v>
      </c>
      <c r="Q156" s="275">
        <v>0</v>
      </c>
      <c r="R156" s="275">
        <f aca="true" t="shared" si="42" ref="R156:R164">Q156*H156</f>
        <v>0</v>
      </c>
      <c r="S156" s="275">
        <v>0</v>
      </c>
      <c r="T156" s="276">
        <f aca="true" t="shared" si="43" ref="T156:T164">S156*H156</f>
        <v>0</v>
      </c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R156" s="20" t="s">
        <v>79</v>
      </c>
      <c r="AT156" s="20" t="s">
        <v>115</v>
      </c>
      <c r="AU156" s="20" t="s">
        <v>69</v>
      </c>
      <c r="AY156" s="20" t="s">
        <v>114</v>
      </c>
      <c r="BE156" s="94">
        <f aca="true" t="shared" si="44" ref="BE156:BE164">IF(N156="základní",J156,0)</f>
        <v>0</v>
      </c>
      <c r="BF156" s="94">
        <f aca="true" t="shared" si="45" ref="BF156:BF164">IF(N156="snížená",J156,0)</f>
        <v>0</v>
      </c>
      <c r="BG156" s="94">
        <f aca="true" t="shared" si="46" ref="BG156:BG164">IF(N156="zákl. přenesená",J156,0)</f>
        <v>0</v>
      </c>
      <c r="BH156" s="94">
        <f aca="true" t="shared" si="47" ref="BH156:BH164">IF(N156="sníž. přenesená",J156,0)</f>
        <v>0</v>
      </c>
      <c r="BI156" s="94">
        <f aca="true" t="shared" si="48" ref="BI156:BI164">IF(N156="nulová",J156,0)</f>
        <v>0</v>
      </c>
      <c r="BJ156" s="20" t="s">
        <v>69</v>
      </c>
      <c r="BK156" s="94">
        <f aca="true" t="shared" si="49" ref="BK156:BK164">ROUND(I156*H156,2)</f>
        <v>0</v>
      </c>
      <c r="BL156" s="20" t="s">
        <v>79</v>
      </c>
      <c r="BM156" s="20" t="s">
        <v>370</v>
      </c>
    </row>
    <row r="157" spans="1:65" s="1" customFormat="1" ht="22.5" customHeight="1">
      <c r="A157" s="190"/>
      <c r="B157" s="191"/>
      <c r="C157" s="240" t="s">
        <v>299</v>
      </c>
      <c r="D157" s="240" t="s">
        <v>115</v>
      </c>
      <c r="E157" s="241" t="s">
        <v>371</v>
      </c>
      <c r="F157" s="242" t="s">
        <v>372</v>
      </c>
      <c r="G157" s="243" t="s">
        <v>225</v>
      </c>
      <c r="H157" s="244">
        <v>40</v>
      </c>
      <c r="I157" s="179"/>
      <c r="J157" s="245">
        <f t="shared" si="40"/>
        <v>0</v>
      </c>
      <c r="K157" s="242" t="s">
        <v>5</v>
      </c>
      <c r="L157" s="191"/>
      <c r="M157" s="282" t="s">
        <v>5</v>
      </c>
      <c r="N157" s="274" t="s">
        <v>36</v>
      </c>
      <c r="O157" s="192"/>
      <c r="P157" s="275">
        <f t="shared" si="41"/>
        <v>0</v>
      </c>
      <c r="Q157" s="275">
        <v>0</v>
      </c>
      <c r="R157" s="275">
        <f t="shared" si="42"/>
        <v>0</v>
      </c>
      <c r="S157" s="275">
        <v>0</v>
      </c>
      <c r="T157" s="276">
        <f t="shared" si="43"/>
        <v>0</v>
      </c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R157" s="20" t="s">
        <v>79</v>
      </c>
      <c r="AT157" s="20" t="s">
        <v>115</v>
      </c>
      <c r="AU157" s="20" t="s">
        <v>69</v>
      </c>
      <c r="AY157" s="20" t="s">
        <v>114</v>
      </c>
      <c r="BE157" s="94">
        <f t="shared" si="44"/>
        <v>0</v>
      </c>
      <c r="BF157" s="94">
        <f t="shared" si="45"/>
        <v>0</v>
      </c>
      <c r="BG157" s="94">
        <f t="shared" si="46"/>
        <v>0</v>
      </c>
      <c r="BH157" s="94">
        <f t="shared" si="47"/>
        <v>0</v>
      </c>
      <c r="BI157" s="94">
        <f t="shared" si="48"/>
        <v>0</v>
      </c>
      <c r="BJ157" s="20" t="s">
        <v>69</v>
      </c>
      <c r="BK157" s="94">
        <f t="shared" si="49"/>
        <v>0</v>
      </c>
      <c r="BL157" s="20" t="s">
        <v>79</v>
      </c>
      <c r="BM157" s="20" t="s">
        <v>373</v>
      </c>
    </row>
    <row r="158" spans="1:65" s="1" customFormat="1" ht="22.5" customHeight="1">
      <c r="A158" s="190"/>
      <c r="B158" s="191"/>
      <c r="C158" s="240" t="s">
        <v>374</v>
      </c>
      <c r="D158" s="240" t="s">
        <v>115</v>
      </c>
      <c r="E158" s="241" t="s">
        <v>375</v>
      </c>
      <c r="F158" s="242" t="s">
        <v>376</v>
      </c>
      <c r="G158" s="243" t="s">
        <v>232</v>
      </c>
      <c r="H158" s="244">
        <v>1</v>
      </c>
      <c r="I158" s="179"/>
      <c r="J158" s="245">
        <f t="shared" si="40"/>
        <v>0</v>
      </c>
      <c r="K158" s="242" t="s">
        <v>5</v>
      </c>
      <c r="L158" s="191"/>
      <c r="M158" s="282" t="s">
        <v>5</v>
      </c>
      <c r="N158" s="274" t="s">
        <v>36</v>
      </c>
      <c r="O158" s="192"/>
      <c r="P158" s="275">
        <f t="shared" si="41"/>
        <v>0</v>
      </c>
      <c r="Q158" s="275">
        <v>0</v>
      </c>
      <c r="R158" s="275">
        <f t="shared" si="42"/>
        <v>0</v>
      </c>
      <c r="S158" s="275">
        <v>0</v>
      </c>
      <c r="T158" s="276">
        <f t="shared" si="43"/>
        <v>0</v>
      </c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R158" s="20" t="s">
        <v>79</v>
      </c>
      <c r="AT158" s="20" t="s">
        <v>115</v>
      </c>
      <c r="AU158" s="20" t="s">
        <v>69</v>
      </c>
      <c r="AY158" s="20" t="s">
        <v>114</v>
      </c>
      <c r="BE158" s="94">
        <f t="shared" si="44"/>
        <v>0</v>
      </c>
      <c r="BF158" s="94">
        <f t="shared" si="45"/>
        <v>0</v>
      </c>
      <c r="BG158" s="94">
        <f t="shared" si="46"/>
        <v>0</v>
      </c>
      <c r="BH158" s="94">
        <f t="shared" si="47"/>
        <v>0</v>
      </c>
      <c r="BI158" s="94">
        <f t="shared" si="48"/>
        <v>0</v>
      </c>
      <c r="BJ158" s="20" t="s">
        <v>69</v>
      </c>
      <c r="BK158" s="94">
        <f t="shared" si="49"/>
        <v>0</v>
      </c>
      <c r="BL158" s="20" t="s">
        <v>79</v>
      </c>
      <c r="BM158" s="20" t="s">
        <v>377</v>
      </c>
    </row>
    <row r="159" spans="1:65" s="1" customFormat="1" ht="22.5" customHeight="1">
      <c r="A159" s="190"/>
      <c r="B159" s="191"/>
      <c r="C159" s="240" t="s">
        <v>302</v>
      </c>
      <c r="D159" s="240" t="s">
        <v>115</v>
      </c>
      <c r="E159" s="241" t="s">
        <v>378</v>
      </c>
      <c r="F159" s="242" t="s">
        <v>379</v>
      </c>
      <c r="G159" s="243" t="s">
        <v>232</v>
      </c>
      <c r="H159" s="244">
        <v>1</v>
      </c>
      <c r="I159" s="179"/>
      <c r="J159" s="245">
        <f t="shared" si="40"/>
        <v>0</v>
      </c>
      <c r="K159" s="242" t="s">
        <v>5</v>
      </c>
      <c r="L159" s="191"/>
      <c r="M159" s="282" t="s">
        <v>5</v>
      </c>
      <c r="N159" s="274" t="s">
        <v>36</v>
      </c>
      <c r="O159" s="192"/>
      <c r="P159" s="275">
        <f t="shared" si="41"/>
        <v>0</v>
      </c>
      <c r="Q159" s="275">
        <v>0</v>
      </c>
      <c r="R159" s="275">
        <f t="shared" si="42"/>
        <v>0</v>
      </c>
      <c r="S159" s="275">
        <v>0</v>
      </c>
      <c r="T159" s="276">
        <f t="shared" si="43"/>
        <v>0</v>
      </c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R159" s="20" t="s">
        <v>79</v>
      </c>
      <c r="AT159" s="20" t="s">
        <v>115</v>
      </c>
      <c r="AU159" s="20" t="s">
        <v>69</v>
      </c>
      <c r="AY159" s="20" t="s">
        <v>114</v>
      </c>
      <c r="BE159" s="94">
        <f t="shared" si="44"/>
        <v>0</v>
      </c>
      <c r="BF159" s="94">
        <f t="shared" si="45"/>
        <v>0</v>
      </c>
      <c r="BG159" s="94">
        <f t="shared" si="46"/>
        <v>0</v>
      </c>
      <c r="BH159" s="94">
        <f t="shared" si="47"/>
        <v>0</v>
      </c>
      <c r="BI159" s="94">
        <f t="shared" si="48"/>
        <v>0</v>
      </c>
      <c r="BJ159" s="20" t="s">
        <v>69</v>
      </c>
      <c r="BK159" s="94">
        <f t="shared" si="49"/>
        <v>0</v>
      </c>
      <c r="BL159" s="20" t="s">
        <v>79</v>
      </c>
      <c r="BM159" s="20" t="s">
        <v>380</v>
      </c>
    </row>
    <row r="160" spans="1:65" s="1" customFormat="1" ht="22.5" customHeight="1">
      <c r="A160" s="190"/>
      <c r="B160" s="191"/>
      <c r="C160" s="240" t="s">
        <v>381</v>
      </c>
      <c r="D160" s="240" t="s">
        <v>115</v>
      </c>
      <c r="E160" s="241" t="s">
        <v>382</v>
      </c>
      <c r="F160" s="242" t="s">
        <v>383</v>
      </c>
      <c r="G160" s="243" t="s">
        <v>232</v>
      </c>
      <c r="H160" s="244">
        <v>2</v>
      </c>
      <c r="I160" s="179"/>
      <c r="J160" s="245">
        <f t="shared" si="40"/>
        <v>0</v>
      </c>
      <c r="K160" s="242" t="s">
        <v>5</v>
      </c>
      <c r="L160" s="191"/>
      <c r="M160" s="282" t="s">
        <v>5</v>
      </c>
      <c r="N160" s="274" t="s">
        <v>36</v>
      </c>
      <c r="O160" s="192"/>
      <c r="P160" s="275">
        <f t="shared" si="41"/>
        <v>0</v>
      </c>
      <c r="Q160" s="275">
        <v>0</v>
      </c>
      <c r="R160" s="275">
        <f t="shared" si="42"/>
        <v>0</v>
      </c>
      <c r="S160" s="275">
        <v>0</v>
      </c>
      <c r="T160" s="276">
        <f t="shared" si="43"/>
        <v>0</v>
      </c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R160" s="20" t="s">
        <v>79</v>
      </c>
      <c r="AT160" s="20" t="s">
        <v>115</v>
      </c>
      <c r="AU160" s="20" t="s">
        <v>69</v>
      </c>
      <c r="AY160" s="20" t="s">
        <v>114</v>
      </c>
      <c r="BE160" s="94">
        <f t="shared" si="44"/>
        <v>0</v>
      </c>
      <c r="BF160" s="94">
        <f t="shared" si="45"/>
        <v>0</v>
      </c>
      <c r="BG160" s="94">
        <f t="shared" si="46"/>
        <v>0</v>
      </c>
      <c r="BH160" s="94">
        <f t="shared" si="47"/>
        <v>0</v>
      </c>
      <c r="BI160" s="94">
        <f t="shared" si="48"/>
        <v>0</v>
      </c>
      <c r="BJ160" s="20" t="s">
        <v>69</v>
      </c>
      <c r="BK160" s="94">
        <f t="shared" si="49"/>
        <v>0</v>
      </c>
      <c r="BL160" s="20" t="s">
        <v>79</v>
      </c>
      <c r="BM160" s="20" t="s">
        <v>384</v>
      </c>
    </row>
    <row r="161" spans="1:65" s="1" customFormat="1" ht="22.5" customHeight="1">
      <c r="A161" s="190"/>
      <c r="B161" s="191"/>
      <c r="C161" s="240" t="s">
        <v>305</v>
      </c>
      <c r="D161" s="240" t="s">
        <v>115</v>
      </c>
      <c r="E161" s="241" t="s">
        <v>327</v>
      </c>
      <c r="F161" s="242" t="s">
        <v>252</v>
      </c>
      <c r="G161" s="243" t="s">
        <v>232</v>
      </c>
      <c r="H161" s="244">
        <v>1</v>
      </c>
      <c r="I161" s="179"/>
      <c r="J161" s="245">
        <f t="shared" si="40"/>
        <v>0</v>
      </c>
      <c r="K161" s="242" t="s">
        <v>5</v>
      </c>
      <c r="L161" s="191"/>
      <c r="M161" s="282" t="s">
        <v>5</v>
      </c>
      <c r="N161" s="274" t="s">
        <v>36</v>
      </c>
      <c r="O161" s="192"/>
      <c r="P161" s="275">
        <f t="shared" si="41"/>
        <v>0</v>
      </c>
      <c r="Q161" s="275">
        <v>0</v>
      </c>
      <c r="R161" s="275">
        <f t="shared" si="42"/>
        <v>0</v>
      </c>
      <c r="S161" s="275">
        <v>0</v>
      </c>
      <c r="T161" s="276">
        <f t="shared" si="43"/>
        <v>0</v>
      </c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R161" s="20" t="s">
        <v>79</v>
      </c>
      <c r="AT161" s="20" t="s">
        <v>115</v>
      </c>
      <c r="AU161" s="20" t="s">
        <v>69</v>
      </c>
      <c r="AY161" s="20" t="s">
        <v>114</v>
      </c>
      <c r="BE161" s="94">
        <f t="shared" si="44"/>
        <v>0</v>
      </c>
      <c r="BF161" s="94">
        <f t="shared" si="45"/>
        <v>0</v>
      </c>
      <c r="BG161" s="94">
        <f t="shared" si="46"/>
        <v>0</v>
      </c>
      <c r="BH161" s="94">
        <f t="shared" si="47"/>
        <v>0</v>
      </c>
      <c r="BI161" s="94">
        <f t="shared" si="48"/>
        <v>0</v>
      </c>
      <c r="BJ161" s="20" t="s">
        <v>69</v>
      </c>
      <c r="BK161" s="94">
        <f t="shared" si="49"/>
        <v>0</v>
      </c>
      <c r="BL161" s="20" t="s">
        <v>79</v>
      </c>
      <c r="BM161" s="20" t="s">
        <v>385</v>
      </c>
    </row>
    <row r="162" spans="1:65" s="1" customFormat="1" ht="22.5" customHeight="1">
      <c r="A162" s="190"/>
      <c r="B162" s="191"/>
      <c r="C162" s="240" t="s">
        <v>386</v>
      </c>
      <c r="D162" s="240" t="s">
        <v>115</v>
      </c>
      <c r="E162" s="241" t="s">
        <v>255</v>
      </c>
      <c r="F162" s="242" t="s">
        <v>174</v>
      </c>
      <c r="G162" s="243" t="s">
        <v>232</v>
      </c>
      <c r="H162" s="244">
        <v>1</v>
      </c>
      <c r="I162" s="179"/>
      <c r="J162" s="245">
        <f t="shared" si="40"/>
        <v>0</v>
      </c>
      <c r="K162" s="242" t="s">
        <v>5</v>
      </c>
      <c r="L162" s="191"/>
      <c r="M162" s="282" t="s">
        <v>5</v>
      </c>
      <c r="N162" s="274" t="s">
        <v>36</v>
      </c>
      <c r="O162" s="192"/>
      <c r="P162" s="275">
        <f t="shared" si="41"/>
        <v>0</v>
      </c>
      <c r="Q162" s="275">
        <v>0</v>
      </c>
      <c r="R162" s="275">
        <f t="shared" si="42"/>
        <v>0</v>
      </c>
      <c r="S162" s="275">
        <v>0</v>
      </c>
      <c r="T162" s="276">
        <f t="shared" si="43"/>
        <v>0</v>
      </c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R162" s="20" t="s">
        <v>79</v>
      </c>
      <c r="AT162" s="20" t="s">
        <v>115</v>
      </c>
      <c r="AU162" s="20" t="s">
        <v>69</v>
      </c>
      <c r="AY162" s="20" t="s">
        <v>114</v>
      </c>
      <c r="BE162" s="94">
        <f t="shared" si="44"/>
        <v>0</v>
      </c>
      <c r="BF162" s="94">
        <f t="shared" si="45"/>
        <v>0</v>
      </c>
      <c r="BG162" s="94">
        <f t="shared" si="46"/>
        <v>0</v>
      </c>
      <c r="BH162" s="94">
        <f t="shared" si="47"/>
        <v>0</v>
      </c>
      <c r="BI162" s="94">
        <f t="shared" si="48"/>
        <v>0</v>
      </c>
      <c r="BJ162" s="20" t="s">
        <v>69</v>
      </c>
      <c r="BK162" s="94">
        <f t="shared" si="49"/>
        <v>0</v>
      </c>
      <c r="BL162" s="20" t="s">
        <v>79</v>
      </c>
      <c r="BM162" s="20" t="s">
        <v>387</v>
      </c>
    </row>
    <row r="163" spans="1:65" s="1" customFormat="1" ht="22.5" customHeight="1">
      <c r="A163" s="190"/>
      <c r="B163" s="191"/>
      <c r="C163" s="240" t="s">
        <v>309</v>
      </c>
      <c r="D163" s="240" t="s">
        <v>115</v>
      </c>
      <c r="E163" s="241" t="s">
        <v>388</v>
      </c>
      <c r="F163" s="242" t="s">
        <v>257</v>
      </c>
      <c r="G163" s="243" t="s">
        <v>232</v>
      </c>
      <c r="H163" s="244">
        <v>1</v>
      </c>
      <c r="I163" s="179"/>
      <c r="J163" s="245">
        <f t="shared" si="40"/>
        <v>0</v>
      </c>
      <c r="K163" s="242" t="s">
        <v>5</v>
      </c>
      <c r="L163" s="191"/>
      <c r="M163" s="282" t="s">
        <v>5</v>
      </c>
      <c r="N163" s="274" t="s">
        <v>36</v>
      </c>
      <c r="O163" s="192"/>
      <c r="P163" s="275">
        <f t="shared" si="41"/>
        <v>0</v>
      </c>
      <c r="Q163" s="275">
        <v>0</v>
      </c>
      <c r="R163" s="275">
        <f t="shared" si="42"/>
        <v>0</v>
      </c>
      <c r="S163" s="275">
        <v>0</v>
      </c>
      <c r="T163" s="276">
        <f t="shared" si="43"/>
        <v>0</v>
      </c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R163" s="20" t="s">
        <v>79</v>
      </c>
      <c r="AT163" s="20" t="s">
        <v>115</v>
      </c>
      <c r="AU163" s="20" t="s">
        <v>69</v>
      </c>
      <c r="AY163" s="20" t="s">
        <v>114</v>
      </c>
      <c r="BE163" s="94">
        <f t="shared" si="44"/>
        <v>0</v>
      </c>
      <c r="BF163" s="94">
        <f t="shared" si="45"/>
        <v>0</v>
      </c>
      <c r="BG163" s="94">
        <f t="shared" si="46"/>
        <v>0</v>
      </c>
      <c r="BH163" s="94">
        <f t="shared" si="47"/>
        <v>0</v>
      </c>
      <c r="BI163" s="94">
        <f t="shared" si="48"/>
        <v>0</v>
      </c>
      <c r="BJ163" s="20" t="s">
        <v>69</v>
      </c>
      <c r="BK163" s="94">
        <f t="shared" si="49"/>
        <v>0</v>
      </c>
      <c r="BL163" s="20" t="s">
        <v>79</v>
      </c>
      <c r="BM163" s="20" t="s">
        <v>389</v>
      </c>
    </row>
    <row r="164" spans="1:65" s="1" customFormat="1" ht="22.5" customHeight="1">
      <c r="A164" s="190"/>
      <c r="B164" s="191"/>
      <c r="C164" s="240" t="s">
        <v>390</v>
      </c>
      <c r="D164" s="240" t="s">
        <v>115</v>
      </c>
      <c r="E164" s="241" t="s">
        <v>391</v>
      </c>
      <c r="F164" s="242" t="s">
        <v>259</v>
      </c>
      <c r="G164" s="243" t="s">
        <v>232</v>
      </c>
      <c r="H164" s="244">
        <v>1</v>
      </c>
      <c r="I164" s="179"/>
      <c r="J164" s="245">
        <f t="shared" si="40"/>
        <v>0</v>
      </c>
      <c r="K164" s="242" t="s">
        <v>5</v>
      </c>
      <c r="L164" s="191"/>
      <c r="M164" s="282" t="s">
        <v>5</v>
      </c>
      <c r="N164" s="274" t="s">
        <v>36</v>
      </c>
      <c r="O164" s="192"/>
      <c r="P164" s="275">
        <f t="shared" si="41"/>
        <v>0</v>
      </c>
      <c r="Q164" s="275">
        <v>0</v>
      </c>
      <c r="R164" s="275">
        <f t="shared" si="42"/>
        <v>0</v>
      </c>
      <c r="S164" s="275">
        <v>0</v>
      </c>
      <c r="T164" s="276">
        <f t="shared" si="43"/>
        <v>0</v>
      </c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R164" s="20" t="s">
        <v>79</v>
      </c>
      <c r="AT164" s="20" t="s">
        <v>115</v>
      </c>
      <c r="AU164" s="20" t="s">
        <v>69</v>
      </c>
      <c r="AY164" s="20" t="s">
        <v>114</v>
      </c>
      <c r="BE164" s="94">
        <f t="shared" si="44"/>
        <v>0</v>
      </c>
      <c r="BF164" s="94">
        <f t="shared" si="45"/>
        <v>0</v>
      </c>
      <c r="BG164" s="94">
        <f t="shared" si="46"/>
        <v>0</v>
      </c>
      <c r="BH164" s="94">
        <f t="shared" si="47"/>
        <v>0</v>
      </c>
      <c r="BI164" s="94">
        <f t="shared" si="48"/>
        <v>0</v>
      </c>
      <c r="BJ164" s="20" t="s">
        <v>69</v>
      </c>
      <c r="BK164" s="94">
        <f t="shared" si="49"/>
        <v>0</v>
      </c>
      <c r="BL164" s="20" t="s">
        <v>79</v>
      </c>
      <c r="BM164" s="20" t="s">
        <v>392</v>
      </c>
    </row>
    <row r="165" spans="1:63" s="9" customFormat="1" ht="36.75" customHeight="1">
      <c r="A165" s="235"/>
      <c r="B165" s="236"/>
      <c r="C165" s="235"/>
      <c r="D165" s="237" t="s">
        <v>63</v>
      </c>
      <c r="E165" s="238" t="s">
        <v>393</v>
      </c>
      <c r="F165" s="238" t="s">
        <v>394</v>
      </c>
      <c r="G165" s="235"/>
      <c r="H165" s="235"/>
      <c r="I165" s="235"/>
      <c r="J165" s="239">
        <f>BK165</f>
        <v>0</v>
      </c>
      <c r="K165" s="235"/>
      <c r="L165" s="236"/>
      <c r="M165" s="267"/>
      <c r="N165" s="268"/>
      <c r="O165" s="268"/>
      <c r="P165" s="269">
        <f>SUM(P166:P174)</f>
        <v>0</v>
      </c>
      <c r="Q165" s="268"/>
      <c r="R165" s="269">
        <f>SUM(R166:R174)</f>
        <v>0</v>
      </c>
      <c r="S165" s="268"/>
      <c r="T165" s="270">
        <f>SUM(T166:T174)</f>
        <v>0</v>
      </c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R165" s="89" t="s">
        <v>69</v>
      </c>
      <c r="AT165" s="90" t="s">
        <v>63</v>
      </c>
      <c r="AU165" s="90" t="s">
        <v>64</v>
      </c>
      <c r="AY165" s="89" t="s">
        <v>114</v>
      </c>
      <c r="BK165" s="91">
        <f>SUM(BK166:BK174)</f>
        <v>0</v>
      </c>
    </row>
    <row r="166" spans="1:65" s="1" customFormat="1" ht="22.5" customHeight="1">
      <c r="A166" s="190"/>
      <c r="B166" s="191"/>
      <c r="C166" s="240" t="s">
        <v>312</v>
      </c>
      <c r="D166" s="240" t="s">
        <v>115</v>
      </c>
      <c r="E166" s="241" t="s">
        <v>395</v>
      </c>
      <c r="F166" s="242" t="s">
        <v>263</v>
      </c>
      <c r="G166" s="243" t="s">
        <v>222</v>
      </c>
      <c r="H166" s="244">
        <v>8</v>
      </c>
      <c r="I166" s="179"/>
      <c r="J166" s="245">
        <f aca="true" t="shared" si="50" ref="J166:J174">ROUND(I166*H166,2)</f>
        <v>0</v>
      </c>
      <c r="K166" s="242" t="s">
        <v>5</v>
      </c>
      <c r="L166" s="191"/>
      <c r="M166" s="282" t="s">
        <v>5</v>
      </c>
      <c r="N166" s="274" t="s">
        <v>36</v>
      </c>
      <c r="O166" s="192"/>
      <c r="P166" s="275">
        <f aca="true" t="shared" si="51" ref="P166:P174">O166*H166</f>
        <v>0</v>
      </c>
      <c r="Q166" s="275">
        <v>0</v>
      </c>
      <c r="R166" s="275">
        <f aca="true" t="shared" si="52" ref="R166:R174">Q166*H166</f>
        <v>0</v>
      </c>
      <c r="S166" s="275">
        <v>0</v>
      </c>
      <c r="T166" s="276">
        <f aca="true" t="shared" si="53" ref="T166:T174">S166*H166</f>
        <v>0</v>
      </c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R166" s="20" t="s">
        <v>79</v>
      </c>
      <c r="AT166" s="20" t="s">
        <v>115</v>
      </c>
      <c r="AU166" s="20" t="s">
        <v>69</v>
      </c>
      <c r="AY166" s="20" t="s">
        <v>114</v>
      </c>
      <c r="BE166" s="94">
        <f aca="true" t="shared" si="54" ref="BE166:BE174">IF(N166="základní",J166,0)</f>
        <v>0</v>
      </c>
      <c r="BF166" s="94">
        <f aca="true" t="shared" si="55" ref="BF166:BF174">IF(N166="snížená",J166,0)</f>
        <v>0</v>
      </c>
      <c r="BG166" s="94">
        <f aca="true" t="shared" si="56" ref="BG166:BG174">IF(N166="zákl. přenesená",J166,0)</f>
        <v>0</v>
      </c>
      <c r="BH166" s="94">
        <f aca="true" t="shared" si="57" ref="BH166:BH174">IF(N166="sníž. přenesená",J166,0)</f>
        <v>0</v>
      </c>
      <c r="BI166" s="94">
        <f aca="true" t="shared" si="58" ref="BI166:BI174">IF(N166="nulová",J166,0)</f>
        <v>0</v>
      </c>
      <c r="BJ166" s="20" t="s">
        <v>69</v>
      </c>
      <c r="BK166" s="94">
        <f aca="true" t="shared" si="59" ref="BK166:BK174">ROUND(I166*H166,2)</f>
        <v>0</v>
      </c>
      <c r="BL166" s="20" t="s">
        <v>79</v>
      </c>
      <c r="BM166" s="20" t="s">
        <v>396</v>
      </c>
    </row>
    <row r="167" spans="1:65" s="1" customFormat="1" ht="22.5" customHeight="1">
      <c r="A167" s="190"/>
      <c r="B167" s="191"/>
      <c r="C167" s="240" t="s">
        <v>397</v>
      </c>
      <c r="D167" s="240" t="s">
        <v>115</v>
      </c>
      <c r="E167" s="241" t="s">
        <v>398</v>
      </c>
      <c r="F167" s="242" t="s">
        <v>399</v>
      </c>
      <c r="G167" s="243" t="s">
        <v>225</v>
      </c>
      <c r="H167" s="244">
        <v>20</v>
      </c>
      <c r="I167" s="179"/>
      <c r="J167" s="245">
        <f t="shared" si="50"/>
        <v>0</v>
      </c>
      <c r="K167" s="242" t="s">
        <v>5</v>
      </c>
      <c r="L167" s="191"/>
      <c r="M167" s="282" t="s">
        <v>5</v>
      </c>
      <c r="N167" s="274" t="s">
        <v>36</v>
      </c>
      <c r="O167" s="192"/>
      <c r="P167" s="275">
        <f t="shared" si="51"/>
        <v>0</v>
      </c>
      <c r="Q167" s="275">
        <v>0</v>
      </c>
      <c r="R167" s="275">
        <f t="shared" si="52"/>
        <v>0</v>
      </c>
      <c r="S167" s="275">
        <v>0</v>
      </c>
      <c r="T167" s="276">
        <f t="shared" si="53"/>
        <v>0</v>
      </c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R167" s="20" t="s">
        <v>79</v>
      </c>
      <c r="AT167" s="20" t="s">
        <v>115</v>
      </c>
      <c r="AU167" s="20" t="s">
        <v>69</v>
      </c>
      <c r="AY167" s="20" t="s">
        <v>114</v>
      </c>
      <c r="BE167" s="94">
        <f t="shared" si="54"/>
        <v>0</v>
      </c>
      <c r="BF167" s="94">
        <f t="shared" si="55"/>
        <v>0</v>
      </c>
      <c r="BG167" s="94">
        <f t="shared" si="56"/>
        <v>0</v>
      </c>
      <c r="BH167" s="94">
        <f t="shared" si="57"/>
        <v>0</v>
      </c>
      <c r="BI167" s="94">
        <f t="shared" si="58"/>
        <v>0</v>
      </c>
      <c r="BJ167" s="20" t="s">
        <v>69</v>
      </c>
      <c r="BK167" s="94">
        <f t="shared" si="59"/>
        <v>0</v>
      </c>
      <c r="BL167" s="20" t="s">
        <v>79</v>
      </c>
      <c r="BM167" s="20" t="s">
        <v>400</v>
      </c>
    </row>
    <row r="168" spans="1:65" s="1" customFormat="1" ht="22.5" customHeight="1">
      <c r="A168" s="190"/>
      <c r="B168" s="191"/>
      <c r="C168" s="240" t="s">
        <v>316</v>
      </c>
      <c r="D168" s="240" t="s">
        <v>115</v>
      </c>
      <c r="E168" s="241" t="s">
        <v>401</v>
      </c>
      <c r="F168" s="242" t="s">
        <v>248</v>
      </c>
      <c r="G168" s="243" t="s">
        <v>232</v>
      </c>
      <c r="H168" s="244">
        <v>1</v>
      </c>
      <c r="I168" s="179"/>
      <c r="J168" s="245">
        <f t="shared" si="50"/>
        <v>0</v>
      </c>
      <c r="K168" s="242" t="s">
        <v>5</v>
      </c>
      <c r="L168" s="191"/>
      <c r="M168" s="282" t="s">
        <v>5</v>
      </c>
      <c r="N168" s="274" t="s">
        <v>36</v>
      </c>
      <c r="O168" s="192"/>
      <c r="P168" s="275">
        <f t="shared" si="51"/>
        <v>0</v>
      </c>
      <c r="Q168" s="275">
        <v>0</v>
      </c>
      <c r="R168" s="275">
        <f t="shared" si="52"/>
        <v>0</v>
      </c>
      <c r="S168" s="275">
        <v>0</v>
      </c>
      <c r="T168" s="276">
        <f t="shared" si="53"/>
        <v>0</v>
      </c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R168" s="20" t="s">
        <v>79</v>
      </c>
      <c r="AT168" s="20" t="s">
        <v>115</v>
      </c>
      <c r="AU168" s="20" t="s">
        <v>69</v>
      </c>
      <c r="AY168" s="20" t="s">
        <v>114</v>
      </c>
      <c r="BE168" s="94">
        <f t="shared" si="54"/>
        <v>0</v>
      </c>
      <c r="BF168" s="94">
        <f t="shared" si="55"/>
        <v>0</v>
      </c>
      <c r="BG168" s="94">
        <f t="shared" si="56"/>
        <v>0</v>
      </c>
      <c r="BH168" s="94">
        <f t="shared" si="57"/>
        <v>0</v>
      </c>
      <c r="BI168" s="94">
        <f t="shared" si="58"/>
        <v>0</v>
      </c>
      <c r="BJ168" s="20" t="s">
        <v>69</v>
      </c>
      <c r="BK168" s="94">
        <f t="shared" si="59"/>
        <v>0</v>
      </c>
      <c r="BL168" s="20" t="s">
        <v>79</v>
      </c>
      <c r="BM168" s="20" t="s">
        <v>402</v>
      </c>
    </row>
    <row r="169" spans="1:65" s="1" customFormat="1" ht="22.5" customHeight="1">
      <c r="A169" s="190"/>
      <c r="B169" s="191"/>
      <c r="C169" s="240" t="s">
        <v>403</v>
      </c>
      <c r="D169" s="240" t="s">
        <v>115</v>
      </c>
      <c r="E169" s="241" t="s">
        <v>404</v>
      </c>
      <c r="F169" s="242" t="s">
        <v>405</v>
      </c>
      <c r="G169" s="243" t="s">
        <v>232</v>
      </c>
      <c r="H169" s="244">
        <v>1</v>
      </c>
      <c r="I169" s="179"/>
      <c r="J169" s="245">
        <f t="shared" si="50"/>
        <v>0</v>
      </c>
      <c r="K169" s="242" t="s">
        <v>5</v>
      </c>
      <c r="L169" s="191"/>
      <c r="M169" s="282" t="s">
        <v>5</v>
      </c>
      <c r="N169" s="274" t="s">
        <v>36</v>
      </c>
      <c r="O169" s="192"/>
      <c r="P169" s="275">
        <f t="shared" si="51"/>
        <v>0</v>
      </c>
      <c r="Q169" s="275">
        <v>0</v>
      </c>
      <c r="R169" s="275">
        <f t="shared" si="52"/>
        <v>0</v>
      </c>
      <c r="S169" s="275">
        <v>0</v>
      </c>
      <c r="T169" s="276">
        <f t="shared" si="53"/>
        <v>0</v>
      </c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R169" s="20" t="s">
        <v>79</v>
      </c>
      <c r="AT169" s="20" t="s">
        <v>115</v>
      </c>
      <c r="AU169" s="20" t="s">
        <v>69</v>
      </c>
      <c r="AY169" s="20" t="s">
        <v>114</v>
      </c>
      <c r="BE169" s="94">
        <f t="shared" si="54"/>
        <v>0</v>
      </c>
      <c r="BF169" s="94">
        <f t="shared" si="55"/>
        <v>0</v>
      </c>
      <c r="BG169" s="94">
        <f t="shared" si="56"/>
        <v>0</v>
      </c>
      <c r="BH169" s="94">
        <f t="shared" si="57"/>
        <v>0</v>
      </c>
      <c r="BI169" s="94">
        <f t="shared" si="58"/>
        <v>0</v>
      </c>
      <c r="BJ169" s="20" t="s">
        <v>69</v>
      </c>
      <c r="BK169" s="94">
        <f t="shared" si="59"/>
        <v>0</v>
      </c>
      <c r="BL169" s="20" t="s">
        <v>79</v>
      </c>
      <c r="BM169" s="20" t="s">
        <v>406</v>
      </c>
    </row>
    <row r="170" spans="1:65" s="1" customFormat="1" ht="22.5" customHeight="1">
      <c r="A170" s="190"/>
      <c r="B170" s="191"/>
      <c r="C170" s="240" t="s">
        <v>319</v>
      </c>
      <c r="D170" s="240" t="s">
        <v>115</v>
      </c>
      <c r="E170" s="241" t="s">
        <v>407</v>
      </c>
      <c r="F170" s="242" t="s">
        <v>408</v>
      </c>
      <c r="G170" s="243" t="s">
        <v>232</v>
      </c>
      <c r="H170" s="244">
        <v>1</v>
      </c>
      <c r="I170" s="179"/>
      <c r="J170" s="245">
        <f t="shared" si="50"/>
        <v>0</v>
      </c>
      <c r="K170" s="242" t="s">
        <v>5</v>
      </c>
      <c r="L170" s="191"/>
      <c r="M170" s="282" t="s">
        <v>5</v>
      </c>
      <c r="N170" s="274" t="s">
        <v>36</v>
      </c>
      <c r="O170" s="192"/>
      <c r="P170" s="275">
        <f t="shared" si="51"/>
        <v>0</v>
      </c>
      <c r="Q170" s="275">
        <v>0</v>
      </c>
      <c r="R170" s="275">
        <f t="shared" si="52"/>
        <v>0</v>
      </c>
      <c r="S170" s="275">
        <v>0</v>
      </c>
      <c r="T170" s="276">
        <f t="shared" si="53"/>
        <v>0</v>
      </c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R170" s="20" t="s">
        <v>79</v>
      </c>
      <c r="AT170" s="20" t="s">
        <v>115</v>
      </c>
      <c r="AU170" s="20" t="s">
        <v>69</v>
      </c>
      <c r="AY170" s="20" t="s">
        <v>114</v>
      </c>
      <c r="BE170" s="94">
        <f t="shared" si="54"/>
        <v>0</v>
      </c>
      <c r="BF170" s="94">
        <f t="shared" si="55"/>
        <v>0</v>
      </c>
      <c r="BG170" s="94">
        <f t="shared" si="56"/>
        <v>0</v>
      </c>
      <c r="BH170" s="94">
        <f t="shared" si="57"/>
        <v>0</v>
      </c>
      <c r="BI170" s="94">
        <f t="shared" si="58"/>
        <v>0</v>
      </c>
      <c r="BJ170" s="20" t="s">
        <v>69</v>
      </c>
      <c r="BK170" s="94">
        <f t="shared" si="59"/>
        <v>0</v>
      </c>
      <c r="BL170" s="20" t="s">
        <v>79</v>
      </c>
      <c r="BM170" s="20" t="s">
        <v>409</v>
      </c>
    </row>
    <row r="171" spans="1:65" s="1" customFormat="1" ht="22.5" customHeight="1">
      <c r="A171" s="190"/>
      <c r="B171" s="191"/>
      <c r="C171" s="240" t="s">
        <v>410</v>
      </c>
      <c r="D171" s="240" t="s">
        <v>115</v>
      </c>
      <c r="E171" s="241" t="s">
        <v>411</v>
      </c>
      <c r="F171" s="242" t="s">
        <v>412</v>
      </c>
      <c r="G171" s="243" t="s">
        <v>232</v>
      </c>
      <c r="H171" s="244">
        <v>1</v>
      </c>
      <c r="I171" s="179"/>
      <c r="J171" s="245">
        <f t="shared" si="50"/>
        <v>0</v>
      </c>
      <c r="K171" s="242" t="s">
        <v>5</v>
      </c>
      <c r="L171" s="191"/>
      <c r="M171" s="282" t="s">
        <v>5</v>
      </c>
      <c r="N171" s="274" t="s">
        <v>36</v>
      </c>
      <c r="O171" s="192"/>
      <c r="P171" s="275">
        <f t="shared" si="51"/>
        <v>0</v>
      </c>
      <c r="Q171" s="275">
        <v>0</v>
      </c>
      <c r="R171" s="275">
        <f t="shared" si="52"/>
        <v>0</v>
      </c>
      <c r="S171" s="275">
        <v>0</v>
      </c>
      <c r="T171" s="276">
        <f t="shared" si="53"/>
        <v>0</v>
      </c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R171" s="20" t="s">
        <v>79</v>
      </c>
      <c r="AT171" s="20" t="s">
        <v>115</v>
      </c>
      <c r="AU171" s="20" t="s">
        <v>69</v>
      </c>
      <c r="AY171" s="20" t="s">
        <v>114</v>
      </c>
      <c r="BE171" s="94">
        <f t="shared" si="54"/>
        <v>0</v>
      </c>
      <c r="BF171" s="94">
        <f t="shared" si="55"/>
        <v>0</v>
      </c>
      <c r="BG171" s="94">
        <f t="shared" si="56"/>
        <v>0</v>
      </c>
      <c r="BH171" s="94">
        <f t="shared" si="57"/>
        <v>0</v>
      </c>
      <c r="BI171" s="94">
        <f t="shared" si="58"/>
        <v>0</v>
      </c>
      <c r="BJ171" s="20" t="s">
        <v>69</v>
      </c>
      <c r="BK171" s="94">
        <f t="shared" si="59"/>
        <v>0</v>
      </c>
      <c r="BL171" s="20" t="s">
        <v>79</v>
      </c>
      <c r="BM171" s="20" t="s">
        <v>413</v>
      </c>
    </row>
    <row r="172" spans="1:65" s="1" customFormat="1" ht="22.5" customHeight="1">
      <c r="A172" s="190"/>
      <c r="B172" s="191"/>
      <c r="C172" s="240" t="s">
        <v>322</v>
      </c>
      <c r="D172" s="240" t="s">
        <v>115</v>
      </c>
      <c r="E172" s="241" t="s">
        <v>329</v>
      </c>
      <c r="F172" s="242" t="s">
        <v>174</v>
      </c>
      <c r="G172" s="243" t="s">
        <v>232</v>
      </c>
      <c r="H172" s="244">
        <v>1</v>
      </c>
      <c r="I172" s="179"/>
      <c r="J172" s="245">
        <f t="shared" si="50"/>
        <v>0</v>
      </c>
      <c r="K172" s="242" t="s">
        <v>5</v>
      </c>
      <c r="L172" s="191"/>
      <c r="M172" s="282" t="s">
        <v>5</v>
      </c>
      <c r="N172" s="274" t="s">
        <v>36</v>
      </c>
      <c r="O172" s="192"/>
      <c r="P172" s="275">
        <f t="shared" si="51"/>
        <v>0</v>
      </c>
      <c r="Q172" s="275">
        <v>0</v>
      </c>
      <c r="R172" s="275">
        <f t="shared" si="52"/>
        <v>0</v>
      </c>
      <c r="S172" s="275">
        <v>0</v>
      </c>
      <c r="T172" s="276">
        <f t="shared" si="53"/>
        <v>0</v>
      </c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R172" s="20" t="s">
        <v>79</v>
      </c>
      <c r="AT172" s="20" t="s">
        <v>115</v>
      </c>
      <c r="AU172" s="20" t="s">
        <v>69</v>
      </c>
      <c r="AY172" s="20" t="s">
        <v>114</v>
      </c>
      <c r="BE172" s="94">
        <f t="shared" si="54"/>
        <v>0</v>
      </c>
      <c r="BF172" s="94">
        <f t="shared" si="55"/>
        <v>0</v>
      </c>
      <c r="BG172" s="94">
        <f t="shared" si="56"/>
        <v>0</v>
      </c>
      <c r="BH172" s="94">
        <f t="shared" si="57"/>
        <v>0</v>
      </c>
      <c r="BI172" s="94">
        <f t="shared" si="58"/>
        <v>0</v>
      </c>
      <c r="BJ172" s="20" t="s">
        <v>69</v>
      </c>
      <c r="BK172" s="94">
        <f t="shared" si="59"/>
        <v>0</v>
      </c>
      <c r="BL172" s="20" t="s">
        <v>79</v>
      </c>
      <c r="BM172" s="20" t="s">
        <v>414</v>
      </c>
    </row>
    <row r="173" spans="1:65" s="1" customFormat="1" ht="22.5" customHeight="1">
      <c r="A173" s="190"/>
      <c r="B173" s="191"/>
      <c r="C173" s="240" t="s">
        <v>415</v>
      </c>
      <c r="D173" s="240" t="s">
        <v>115</v>
      </c>
      <c r="E173" s="241" t="s">
        <v>347</v>
      </c>
      <c r="F173" s="242" t="s">
        <v>257</v>
      </c>
      <c r="G173" s="243" t="s">
        <v>232</v>
      </c>
      <c r="H173" s="244">
        <v>1</v>
      </c>
      <c r="I173" s="179"/>
      <c r="J173" s="245">
        <f t="shared" si="50"/>
        <v>0</v>
      </c>
      <c r="K173" s="242" t="s">
        <v>5</v>
      </c>
      <c r="L173" s="191"/>
      <c r="M173" s="282" t="s">
        <v>5</v>
      </c>
      <c r="N173" s="274" t="s">
        <v>36</v>
      </c>
      <c r="O173" s="192"/>
      <c r="P173" s="275">
        <f t="shared" si="51"/>
        <v>0</v>
      </c>
      <c r="Q173" s="275">
        <v>0</v>
      </c>
      <c r="R173" s="275">
        <f t="shared" si="52"/>
        <v>0</v>
      </c>
      <c r="S173" s="275">
        <v>0</v>
      </c>
      <c r="T173" s="276">
        <f t="shared" si="53"/>
        <v>0</v>
      </c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R173" s="20" t="s">
        <v>79</v>
      </c>
      <c r="AT173" s="20" t="s">
        <v>115</v>
      </c>
      <c r="AU173" s="20" t="s">
        <v>69</v>
      </c>
      <c r="AY173" s="20" t="s">
        <v>114</v>
      </c>
      <c r="BE173" s="94">
        <f t="shared" si="54"/>
        <v>0</v>
      </c>
      <c r="BF173" s="94">
        <f t="shared" si="55"/>
        <v>0</v>
      </c>
      <c r="BG173" s="94">
        <f t="shared" si="56"/>
        <v>0</v>
      </c>
      <c r="BH173" s="94">
        <f t="shared" si="57"/>
        <v>0</v>
      </c>
      <c r="BI173" s="94">
        <f t="shared" si="58"/>
        <v>0</v>
      </c>
      <c r="BJ173" s="20" t="s">
        <v>69</v>
      </c>
      <c r="BK173" s="94">
        <f t="shared" si="59"/>
        <v>0</v>
      </c>
      <c r="BL173" s="20" t="s">
        <v>79</v>
      </c>
      <c r="BM173" s="20" t="s">
        <v>416</v>
      </c>
    </row>
    <row r="174" spans="1:65" s="1" customFormat="1" ht="22.5" customHeight="1">
      <c r="A174" s="190"/>
      <c r="B174" s="191"/>
      <c r="C174" s="240" t="s">
        <v>325</v>
      </c>
      <c r="D174" s="240" t="s">
        <v>115</v>
      </c>
      <c r="E174" s="241" t="s">
        <v>334</v>
      </c>
      <c r="F174" s="242" t="s">
        <v>259</v>
      </c>
      <c r="G174" s="243" t="s">
        <v>232</v>
      </c>
      <c r="H174" s="244">
        <v>1</v>
      </c>
      <c r="I174" s="179"/>
      <c r="J174" s="245">
        <f t="shared" si="50"/>
        <v>0</v>
      </c>
      <c r="K174" s="242" t="s">
        <v>5</v>
      </c>
      <c r="L174" s="191"/>
      <c r="M174" s="282" t="s">
        <v>5</v>
      </c>
      <c r="N174" s="274" t="s">
        <v>36</v>
      </c>
      <c r="O174" s="192"/>
      <c r="P174" s="275">
        <f t="shared" si="51"/>
        <v>0</v>
      </c>
      <c r="Q174" s="275">
        <v>0</v>
      </c>
      <c r="R174" s="275">
        <f t="shared" si="52"/>
        <v>0</v>
      </c>
      <c r="S174" s="275">
        <v>0</v>
      </c>
      <c r="T174" s="276">
        <f t="shared" si="53"/>
        <v>0</v>
      </c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R174" s="20" t="s">
        <v>79</v>
      </c>
      <c r="AT174" s="20" t="s">
        <v>115</v>
      </c>
      <c r="AU174" s="20" t="s">
        <v>69</v>
      </c>
      <c r="AY174" s="20" t="s">
        <v>114</v>
      </c>
      <c r="BE174" s="94">
        <f t="shared" si="54"/>
        <v>0</v>
      </c>
      <c r="BF174" s="94">
        <f t="shared" si="55"/>
        <v>0</v>
      </c>
      <c r="BG174" s="94">
        <f t="shared" si="56"/>
        <v>0</v>
      </c>
      <c r="BH174" s="94">
        <f t="shared" si="57"/>
        <v>0</v>
      </c>
      <c r="BI174" s="94">
        <f t="shared" si="58"/>
        <v>0</v>
      </c>
      <c r="BJ174" s="20" t="s">
        <v>69</v>
      </c>
      <c r="BK174" s="94">
        <f t="shared" si="59"/>
        <v>0</v>
      </c>
      <c r="BL174" s="20" t="s">
        <v>79</v>
      </c>
      <c r="BM174" s="20" t="s">
        <v>417</v>
      </c>
    </row>
    <row r="175" spans="1:63" s="9" customFormat="1" ht="36.75" customHeight="1">
      <c r="A175" s="235"/>
      <c r="B175" s="236"/>
      <c r="C175" s="235"/>
      <c r="D175" s="237" t="s">
        <v>63</v>
      </c>
      <c r="E175" s="238" t="s">
        <v>418</v>
      </c>
      <c r="F175" s="238" t="s">
        <v>419</v>
      </c>
      <c r="G175" s="235"/>
      <c r="H175" s="235"/>
      <c r="I175" s="235"/>
      <c r="J175" s="239">
        <f>BK175</f>
        <v>0</v>
      </c>
      <c r="K175" s="235"/>
      <c r="L175" s="236"/>
      <c r="M175" s="267"/>
      <c r="N175" s="268"/>
      <c r="O175" s="268"/>
      <c r="P175" s="269">
        <f>SUM(P176:P178)</f>
        <v>0</v>
      </c>
      <c r="Q175" s="268"/>
      <c r="R175" s="269">
        <f>SUM(R176:R178)</f>
        <v>0</v>
      </c>
      <c r="S175" s="268"/>
      <c r="T175" s="270">
        <f>SUM(T176:T178)</f>
        <v>0</v>
      </c>
      <c r="U175" s="235"/>
      <c r="V175" s="235"/>
      <c r="W175" s="235"/>
      <c r="X175" s="235"/>
      <c r="Y175" s="235"/>
      <c r="Z175" s="235"/>
      <c r="AA175" s="235"/>
      <c r="AB175" s="235"/>
      <c r="AC175" s="235"/>
      <c r="AD175" s="235"/>
      <c r="AE175" s="235"/>
      <c r="AR175" s="89" t="s">
        <v>69</v>
      </c>
      <c r="AT175" s="90" t="s">
        <v>63</v>
      </c>
      <c r="AU175" s="90" t="s">
        <v>64</v>
      </c>
      <c r="AY175" s="89" t="s">
        <v>114</v>
      </c>
      <c r="BK175" s="91">
        <f>SUM(BK176:BK178)</f>
        <v>0</v>
      </c>
    </row>
    <row r="176" spans="1:65" s="1" customFormat="1" ht="22.5" customHeight="1">
      <c r="A176" s="190"/>
      <c r="B176" s="191"/>
      <c r="C176" s="240" t="s">
        <v>420</v>
      </c>
      <c r="D176" s="240" t="s">
        <v>115</v>
      </c>
      <c r="E176" s="241" t="s">
        <v>421</v>
      </c>
      <c r="F176" s="242" t="s">
        <v>422</v>
      </c>
      <c r="G176" s="243" t="s">
        <v>232</v>
      </c>
      <c r="H176" s="244">
        <v>10</v>
      </c>
      <c r="I176" s="179"/>
      <c r="J176" s="245">
        <f>ROUND(I176*H176,2)</f>
        <v>0</v>
      </c>
      <c r="K176" s="242" t="s">
        <v>5</v>
      </c>
      <c r="L176" s="191"/>
      <c r="M176" s="282" t="s">
        <v>5</v>
      </c>
      <c r="N176" s="274" t="s">
        <v>36</v>
      </c>
      <c r="O176" s="192"/>
      <c r="P176" s="275">
        <f>O176*H176</f>
        <v>0</v>
      </c>
      <c r="Q176" s="275">
        <v>0</v>
      </c>
      <c r="R176" s="275">
        <f>Q176*H176</f>
        <v>0</v>
      </c>
      <c r="S176" s="275">
        <v>0</v>
      </c>
      <c r="T176" s="276">
        <f>S176*H176</f>
        <v>0</v>
      </c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R176" s="20" t="s">
        <v>79</v>
      </c>
      <c r="AT176" s="20" t="s">
        <v>115</v>
      </c>
      <c r="AU176" s="20" t="s">
        <v>69</v>
      </c>
      <c r="AY176" s="20" t="s">
        <v>114</v>
      </c>
      <c r="BE176" s="94">
        <f>IF(N176="základní",J176,0)</f>
        <v>0</v>
      </c>
      <c r="BF176" s="94">
        <f>IF(N176="snížená",J176,0)</f>
        <v>0</v>
      </c>
      <c r="BG176" s="94">
        <f>IF(N176="zákl. přenesená",J176,0)</f>
        <v>0</v>
      </c>
      <c r="BH176" s="94">
        <f>IF(N176="sníž. přenesená",J176,0)</f>
        <v>0</v>
      </c>
      <c r="BI176" s="94">
        <f>IF(N176="nulová",J176,0)</f>
        <v>0</v>
      </c>
      <c r="BJ176" s="20" t="s">
        <v>69</v>
      </c>
      <c r="BK176" s="94">
        <f>ROUND(I176*H176,2)</f>
        <v>0</v>
      </c>
      <c r="BL176" s="20" t="s">
        <v>79</v>
      </c>
      <c r="BM176" s="20" t="s">
        <v>423</v>
      </c>
    </row>
    <row r="177" spans="1:65" s="1" customFormat="1" ht="22.5" customHeight="1">
      <c r="A177" s="190"/>
      <c r="B177" s="191"/>
      <c r="C177" s="240" t="s">
        <v>328</v>
      </c>
      <c r="D177" s="240" t="s">
        <v>115</v>
      </c>
      <c r="E177" s="241" t="s">
        <v>424</v>
      </c>
      <c r="F177" s="242" t="s">
        <v>425</v>
      </c>
      <c r="G177" s="243" t="s">
        <v>232</v>
      </c>
      <c r="H177" s="244">
        <v>10</v>
      </c>
      <c r="I177" s="179"/>
      <c r="J177" s="245">
        <f>ROUND(I177*H177,2)</f>
        <v>0</v>
      </c>
      <c r="K177" s="242" t="s">
        <v>5</v>
      </c>
      <c r="L177" s="191"/>
      <c r="M177" s="282" t="s">
        <v>5</v>
      </c>
      <c r="N177" s="274" t="s">
        <v>36</v>
      </c>
      <c r="O177" s="192"/>
      <c r="P177" s="275">
        <f>O177*H177</f>
        <v>0</v>
      </c>
      <c r="Q177" s="275">
        <v>0</v>
      </c>
      <c r="R177" s="275">
        <f>Q177*H177</f>
        <v>0</v>
      </c>
      <c r="S177" s="275">
        <v>0</v>
      </c>
      <c r="T177" s="276">
        <f>S177*H177</f>
        <v>0</v>
      </c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R177" s="20" t="s">
        <v>79</v>
      </c>
      <c r="AT177" s="20" t="s">
        <v>115</v>
      </c>
      <c r="AU177" s="20" t="s">
        <v>69</v>
      </c>
      <c r="AY177" s="20" t="s">
        <v>114</v>
      </c>
      <c r="BE177" s="94">
        <f>IF(N177="základní",J177,0)</f>
        <v>0</v>
      </c>
      <c r="BF177" s="94">
        <f>IF(N177="snížená",J177,0)</f>
        <v>0</v>
      </c>
      <c r="BG177" s="94">
        <f>IF(N177="zákl. přenesená",J177,0)</f>
        <v>0</v>
      </c>
      <c r="BH177" s="94">
        <f>IF(N177="sníž. přenesená",J177,0)</f>
        <v>0</v>
      </c>
      <c r="BI177" s="94">
        <f>IF(N177="nulová",J177,0)</f>
        <v>0</v>
      </c>
      <c r="BJ177" s="20" t="s">
        <v>69</v>
      </c>
      <c r="BK177" s="94">
        <f>ROUND(I177*H177,2)</f>
        <v>0</v>
      </c>
      <c r="BL177" s="20" t="s">
        <v>79</v>
      </c>
      <c r="BM177" s="20" t="s">
        <v>426</v>
      </c>
    </row>
    <row r="178" spans="1:65" s="1" customFormat="1" ht="22.5" customHeight="1">
      <c r="A178" s="190"/>
      <c r="B178" s="191"/>
      <c r="C178" s="240" t="s">
        <v>427</v>
      </c>
      <c r="D178" s="240" t="s">
        <v>115</v>
      </c>
      <c r="E178" s="241" t="s">
        <v>428</v>
      </c>
      <c r="F178" s="242" t="s">
        <v>174</v>
      </c>
      <c r="G178" s="243" t="s">
        <v>232</v>
      </c>
      <c r="H178" s="244">
        <v>10</v>
      </c>
      <c r="I178" s="179"/>
      <c r="J178" s="245">
        <f>ROUND(I178*H178,2)</f>
        <v>0</v>
      </c>
      <c r="K178" s="242" t="s">
        <v>5</v>
      </c>
      <c r="L178" s="191"/>
      <c r="M178" s="282" t="s">
        <v>5</v>
      </c>
      <c r="N178" s="278" t="s">
        <v>36</v>
      </c>
      <c r="O178" s="279"/>
      <c r="P178" s="280">
        <f>O178*H178</f>
        <v>0</v>
      </c>
      <c r="Q178" s="280">
        <v>0</v>
      </c>
      <c r="R178" s="280">
        <f>Q178*H178</f>
        <v>0</v>
      </c>
      <c r="S178" s="280">
        <v>0</v>
      </c>
      <c r="T178" s="281">
        <f>S178*H178</f>
        <v>0</v>
      </c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R178" s="20" t="s">
        <v>79</v>
      </c>
      <c r="AT178" s="20" t="s">
        <v>115</v>
      </c>
      <c r="AU178" s="20" t="s">
        <v>69</v>
      </c>
      <c r="AY178" s="20" t="s">
        <v>114</v>
      </c>
      <c r="BE178" s="94">
        <f>IF(N178="základní",J178,0)</f>
        <v>0</v>
      </c>
      <c r="BF178" s="94">
        <f>IF(N178="snížená",J178,0)</f>
        <v>0</v>
      </c>
      <c r="BG178" s="94">
        <f>IF(N178="zákl. přenesená",J178,0)</f>
        <v>0</v>
      </c>
      <c r="BH178" s="94">
        <f>IF(N178="sníž. přenesená",J178,0)</f>
        <v>0</v>
      </c>
      <c r="BI178" s="94">
        <f>IF(N178="nulová",J178,0)</f>
        <v>0</v>
      </c>
      <c r="BJ178" s="20" t="s">
        <v>69</v>
      </c>
      <c r="BK178" s="94">
        <f>ROUND(I178*H178,2)</f>
        <v>0</v>
      </c>
      <c r="BL178" s="20" t="s">
        <v>79</v>
      </c>
      <c r="BM178" s="20" t="s">
        <v>429</v>
      </c>
    </row>
    <row r="179" spans="1:31" s="1" customFormat="1" ht="6.75" customHeight="1">
      <c r="A179" s="190"/>
      <c r="B179" s="211"/>
      <c r="C179" s="212"/>
      <c r="D179" s="212"/>
      <c r="E179" s="212"/>
      <c r="F179" s="212"/>
      <c r="G179" s="212"/>
      <c r="H179" s="212"/>
      <c r="I179" s="212"/>
      <c r="J179" s="212"/>
      <c r="K179" s="212"/>
      <c r="L179" s="191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</row>
  </sheetData>
  <sheetProtection password="D35C" sheet="1" objects="1" scenarios="1"/>
  <autoFilter ref="C82:K178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tabSelected="1" zoomScalePageLayoutView="0" workbookViewId="0" topLeftCell="A1">
      <pane ySplit="1" topLeftCell="A57" activePane="bottomLeft" state="frozen"/>
      <selection pane="topLeft" activeCell="AN8" sqref="AN8"/>
      <selection pane="bottomLeft" activeCell="AN8" sqref="AN8"/>
    </sheetView>
  </sheetViews>
  <sheetFormatPr defaultColWidth="8.66015625" defaultRowHeight="13.5"/>
  <cols>
    <col min="1" max="1" width="8.16015625" style="183" customWidth="1"/>
    <col min="2" max="2" width="1.66796875" style="183" customWidth="1"/>
    <col min="3" max="4" width="4.16015625" style="183" customWidth="1"/>
    <col min="5" max="5" width="17.16015625" style="183" customWidth="1"/>
    <col min="6" max="6" width="92.5" style="183" customWidth="1"/>
    <col min="7" max="7" width="8.66015625" style="183" customWidth="1"/>
    <col min="8" max="8" width="11.16015625" style="183" customWidth="1"/>
    <col min="9" max="9" width="12.66015625" style="183" customWidth="1"/>
    <col min="10" max="10" width="23.5" style="183" customWidth="1"/>
    <col min="11" max="11" width="15.5" style="183" hidden="1" customWidth="1"/>
    <col min="12" max="12" width="8.66015625" style="183" customWidth="1"/>
    <col min="13" max="18" width="9.16015625" style="183" hidden="1" customWidth="1"/>
    <col min="19" max="19" width="8.16015625" style="183" hidden="1" customWidth="1"/>
    <col min="20" max="20" width="29.66015625" style="183" hidden="1" customWidth="1"/>
    <col min="21" max="21" width="16.16015625" style="183" hidden="1" customWidth="1"/>
    <col min="22" max="22" width="12.16015625" style="183" customWidth="1"/>
    <col min="23" max="23" width="16.16015625" style="183" customWidth="1"/>
    <col min="24" max="24" width="12.16015625" style="183" customWidth="1"/>
    <col min="25" max="25" width="15" style="183" customWidth="1"/>
    <col min="26" max="26" width="11" style="183" customWidth="1"/>
    <col min="27" max="27" width="15" style="183" customWidth="1"/>
    <col min="28" max="28" width="16.16015625" style="183" customWidth="1"/>
    <col min="29" max="29" width="11" style="183" customWidth="1"/>
    <col min="30" max="30" width="15" style="183" customWidth="1"/>
    <col min="31" max="31" width="16.16015625" style="183" customWidth="1"/>
    <col min="32" max="33" width="8.66015625" style="183" customWidth="1"/>
    <col min="34" max="43" width="8.66015625" style="0" customWidth="1"/>
    <col min="44" max="65" width="9.16015625" style="0" hidden="1" customWidth="1"/>
  </cols>
  <sheetData>
    <row r="1" spans="1:70" ht="21.75" customHeight="1">
      <c r="A1" s="181"/>
      <c r="B1" s="13"/>
      <c r="C1" s="13"/>
      <c r="D1" s="14" t="s">
        <v>1</v>
      </c>
      <c r="E1" s="13"/>
      <c r="F1" s="182" t="s">
        <v>82</v>
      </c>
      <c r="G1" s="342" t="s">
        <v>83</v>
      </c>
      <c r="H1" s="342"/>
      <c r="I1" s="13"/>
      <c r="J1" s="182" t="s">
        <v>84</v>
      </c>
      <c r="K1" s="14" t="s">
        <v>85</v>
      </c>
      <c r="L1" s="182" t="s">
        <v>86</v>
      </c>
      <c r="M1" s="182"/>
      <c r="N1" s="182"/>
      <c r="O1" s="182"/>
      <c r="P1" s="182"/>
      <c r="Q1" s="182"/>
      <c r="R1" s="182"/>
      <c r="S1" s="182"/>
      <c r="T1" s="182"/>
      <c r="U1" s="246"/>
      <c r="V1" s="246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43" t="s">
        <v>8</v>
      </c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20" t="s">
        <v>81</v>
      </c>
    </row>
    <row r="3" spans="2:46" ht="6.75" customHeight="1">
      <c r="B3" s="184"/>
      <c r="C3" s="185"/>
      <c r="D3" s="185"/>
      <c r="E3" s="185"/>
      <c r="F3" s="185"/>
      <c r="G3" s="185"/>
      <c r="H3" s="185"/>
      <c r="I3" s="185"/>
      <c r="J3" s="185"/>
      <c r="K3" s="248"/>
      <c r="AT3" s="20" t="s">
        <v>73</v>
      </c>
    </row>
    <row r="4" spans="2:46" ht="36.75" customHeight="1">
      <c r="B4" s="186"/>
      <c r="C4" s="187"/>
      <c r="D4" s="188" t="s">
        <v>87</v>
      </c>
      <c r="E4" s="187"/>
      <c r="F4" s="187"/>
      <c r="G4" s="187"/>
      <c r="H4" s="187"/>
      <c r="I4" s="187"/>
      <c r="J4" s="187"/>
      <c r="K4" s="249"/>
      <c r="M4" s="250" t="s">
        <v>12</v>
      </c>
      <c r="AT4" s="20" t="s">
        <v>6</v>
      </c>
    </row>
    <row r="5" spans="2:11" ht="6.75" customHeight="1">
      <c r="B5" s="186"/>
      <c r="C5" s="187"/>
      <c r="D5" s="187"/>
      <c r="E5" s="187"/>
      <c r="F5" s="187"/>
      <c r="G5" s="187"/>
      <c r="H5" s="187"/>
      <c r="I5" s="187"/>
      <c r="J5" s="187"/>
      <c r="K5" s="249"/>
    </row>
    <row r="6" spans="2:11" ht="15">
      <c r="B6" s="186"/>
      <c r="C6" s="187"/>
      <c r="D6" s="189" t="s">
        <v>17</v>
      </c>
      <c r="E6" s="187"/>
      <c r="F6" s="187"/>
      <c r="G6" s="187"/>
      <c r="H6" s="187"/>
      <c r="I6" s="187"/>
      <c r="J6" s="187"/>
      <c r="K6" s="249"/>
    </row>
    <row r="7" spans="2:11" ht="22.5" customHeight="1">
      <c r="B7" s="186"/>
      <c r="C7" s="187"/>
      <c r="D7" s="187"/>
      <c r="E7" s="345" t="str">
        <f>'Rekapitulace stavby'!K6</f>
        <v>VYBAVENÍ  INTERIÉRU  DÁMSKÝCH  ŠATEN  A  PŘILEHLÝCH  PROSTOR - Hlavní budova Klicperova divadla, Dlouhá 99/9, 500 03 Hradec Králové</v>
      </c>
      <c r="F7" s="346"/>
      <c r="G7" s="346"/>
      <c r="H7" s="346"/>
      <c r="I7" s="187"/>
      <c r="J7" s="187"/>
      <c r="K7" s="249"/>
    </row>
    <row r="8" spans="1:33" s="1" customFormat="1" ht="15">
      <c r="A8" s="190"/>
      <c r="B8" s="191"/>
      <c r="C8" s="192"/>
      <c r="D8" s="189" t="s">
        <v>88</v>
      </c>
      <c r="E8" s="192"/>
      <c r="F8" s="192"/>
      <c r="G8" s="192"/>
      <c r="H8" s="192"/>
      <c r="I8" s="192"/>
      <c r="J8" s="192"/>
      <c r="K8" s="251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</row>
    <row r="9" spans="1:33" s="1" customFormat="1" ht="36.75" customHeight="1">
      <c r="A9" s="190"/>
      <c r="B9" s="191"/>
      <c r="C9" s="192"/>
      <c r="D9" s="192"/>
      <c r="E9" s="347" t="s">
        <v>430</v>
      </c>
      <c r="F9" s="348"/>
      <c r="G9" s="348"/>
      <c r="H9" s="348"/>
      <c r="I9" s="192"/>
      <c r="J9" s="192"/>
      <c r="K9" s="251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</row>
    <row r="10" spans="1:33" s="1" customFormat="1" ht="13.5">
      <c r="A10" s="190"/>
      <c r="B10" s="191"/>
      <c r="C10" s="192"/>
      <c r="D10" s="192"/>
      <c r="E10" s="192"/>
      <c r="F10" s="192"/>
      <c r="G10" s="192"/>
      <c r="H10" s="192"/>
      <c r="I10" s="192"/>
      <c r="J10" s="192"/>
      <c r="K10" s="251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</row>
    <row r="11" spans="1:33" s="1" customFormat="1" ht="14.25" customHeight="1">
      <c r="A11" s="190"/>
      <c r="B11" s="191"/>
      <c r="C11" s="192"/>
      <c r="D11" s="189" t="s">
        <v>18</v>
      </c>
      <c r="E11" s="192"/>
      <c r="F11" s="193" t="s">
        <v>5</v>
      </c>
      <c r="G11" s="192"/>
      <c r="H11" s="192"/>
      <c r="I11" s="189" t="s">
        <v>19</v>
      </c>
      <c r="J11" s="193" t="s">
        <v>5</v>
      </c>
      <c r="K11" s="251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</row>
    <row r="12" spans="1:33" s="1" customFormat="1" ht="14.25" customHeight="1">
      <c r="A12" s="190"/>
      <c r="B12" s="191"/>
      <c r="C12" s="192"/>
      <c r="D12" s="189" t="s">
        <v>20</v>
      </c>
      <c r="E12" s="192"/>
      <c r="F12" s="193" t="s">
        <v>21</v>
      </c>
      <c r="G12" s="192"/>
      <c r="H12" s="192"/>
      <c r="I12" s="189" t="s">
        <v>22</v>
      </c>
      <c r="J12" s="194">
        <f>'Rekapitulace stavby'!AN8</f>
        <v>42880</v>
      </c>
      <c r="K12" s="251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</row>
    <row r="13" spans="1:33" s="1" customFormat="1" ht="10.5" customHeight="1">
      <c r="A13" s="190"/>
      <c r="B13" s="191"/>
      <c r="C13" s="192"/>
      <c r="D13" s="192"/>
      <c r="E13" s="192"/>
      <c r="F13" s="192"/>
      <c r="G13" s="192"/>
      <c r="H13" s="192"/>
      <c r="I13" s="192"/>
      <c r="J13" s="192"/>
      <c r="K13" s="251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</row>
    <row r="14" spans="1:33" s="1" customFormat="1" ht="14.25" customHeight="1">
      <c r="A14" s="190"/>
      <c r="B14" s="191"/>
      <c r="C14" s="192"/>
      <c r="D14" s="189" t="s">
        <v>23</v>
      </c>
      <c r="E14" s="192"/>
      <c r="F14" s="192"/>
      <c r="G14" s="192"/>
      <c r="H14" s="192"/>
      <c r="I14" s="189" t="s">
        <v>24</v>
      </c>
      <c r="J14" s="193" t="s">
        <v>5</v>
      </c>
      <c r="K14" s="251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</row>
    <row r="15" spans="1:33" s="1" customFormat="1" ht="18" customHeight="1">
      <c r="A15" s="190"/>
      <c r="B15" s="191"/>
      <c r="C15" s="192"/>
      <c r="D15" s="192"/>
      <c r="E15" s="193" t="s">
        <v>626</v>
      </c>
      <c r="F15" s="192"/>
      <c r="G15" s="192"/>
      <c r="H15" s="192"/>
      <c r="I15" s="189" t="s">
        <v>25</v>
      </c>
      <c r="J15" s="193" t="s">
        <v>5</v>
      </c>
      <c r="K15" s="251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</row>
    <row r="16" spans="1:33" s="1" customFormat="1" ht="6.75" customHeight="1">
      <c r="A16" s="190"/>
      <c r="B16" s="191"/>
      <c r="C16" s="192"/>
      <c r="D16" s="192"/>
      <c r="E16" s="192"/>
      <c r="F16" s="192"/>
      <c r="G16" s="192"/>
      <c r="H16" s="192"/>
      <c r="I16" s="192"/>
      <c r="J16" s="192"/>
      <c r="K16" s="251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</row>
    <row r="17" spans="1:33" s="1" customFormat="1" ht="14.25" customHeight="1">
      <c r="A17" s="190"/>
      <c r="B17" s="191"/>
      <c r="C17" s="192"/>
      <c r="D17" s="189" t="s">
        <v>26</v>
      </c>
      <c r="E17" s="192"/>
      <c r="F17" s="192"/>
      <c r="G17" s="192"/>
      <c r="H17" s="192"/>
      <c r="I17" s="189" t="s">
        <v>24</v>
      </c>
      <c r="J17" s="193" t="str">
        <f>IF('Rekapitulace stavby'!AN13="Vyplň údaj","",IF('Rekapitulace stavby'!AN13="","",'Rekapitulace stavby'!AN13))</f>
        <v>Vyplň údaje</v>
      </c>
      <c r="K17" s="251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</row>
    <row r="18" spans="1:33" s="1" customFormat="1" ht="18" customHeight="1">
      <c r="A18" s="190"/>
      <c r="B18" s="191"/>
      <c r="C18" s="192"/>
      <c r="D18" s="192"/>
      <c r="E18" s="193" t="str">
        <f>IF('Rekapitulace stavby'!E14="Vyplň údaj","",IF('Rekapitulace stavby'!E14="","",'Rekapitulace stavby'!E14))</f>
        <v>Vyplň údaje</v>
      </c>
      <c r="F18" s="192"/>
      <c r="G18" s="192"/>
      <c r="H18" s="192"/>
      <c r="I18" s="189" t="s">
        <v>25</v>
      </c>
      <c r="J18" s="193" t="str">
        <f>IF('Rekapitulace stavby'!AN14="Vyplň údaj","",IF('Rekapitulace stavby'!AN14="","",'Rekapitulace stavby'!AN14))</f>
        <v>Vyplň údaje</v>
      </c>
      <c r="K18" s="251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</row>
    <row r="19" spans="1:33" s="1" customFormat="1" ht="6.75" customHeight="1">
      <c r="A19" s="190"/>
      <c r="B19" s="191"/>
      <c r="C19" s="192"/>
      <c r="D19" s="192"/>
      <c r="E19" s="192"/>
      <c r="F19" s="192"/>
      <c r="G19" s="192"/>
      <c r="H19" s="192"/>
      <c r="I19" s="192"/>
      <c r="J19" s="192"/>
      <c r="K19" s="251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</row>
    <row r="20" spans="1:33" s="1" customFormat="1" ht="14.25" customHeight="1">
      <c r="A20" s="190"/>
      <c r="B20" s="191"/>
      <c r="C20" s="192"/>
      <c r="D20" s="189" t="s">
        <v>27</v>
      </c>
      <c r="E20" s="192"/>
      <c r="F20" s="192"/>
      <c r="G20" s="192"/>
      <c r="H20" s="192"/>
      <c r="I20" s="189" t="s">
        <v>24</v>
      </c>
      <c r="J20" s="193">
        <f>IF('Rekapitulace stavby'!AN16="","",'Rekapitulace stavby'!AN16)</f>
      </c>
      <c r="K20" s="251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</row>
    <row r="21" spans="1:33" s="1" customFormat="1" ht="18" customHeight="1">
      <c r="A21" s="190"/>
      <c r="B21" s="191"/>
      <c r="C21" s="192"/>
      <c r="D21" s="192"/>
      <c r="E21" s="193" t="str">
        <f>IF('Rekapitulace stavby'!E17="","",'Rekapitulace stavby'!E17)</f>
        <v> </v>
      </c>
      <c r="F21" s="192"/>
      <c r="G21" s="192"/>
      <c r="H21" s="192"/>
      <c r="I21" s="189" t="s">
        <v>25</v>
      </c>
      <c r="J21" s="193">
        <f>IF('Rekapitulace stavby'!AN17="","",'Rekapitulace stavby'!AN17)</f>
      </c>
      <c r="K21" s="251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</row>
    <row r="22" spans="1:33" s="1" customFormat="1" ht="6.75" customHeight="1">
      <c r="A22" s="190"/>
      <c r="B22" s="191"/>
      <c r="C22" s="192"/>
      <c r="D22" s="192"/>
      <c r="E22" s="192"/>
      <c r="F22" s="192"/>
      <c r="G22" s="192"/>
      <c r="H22" s="192"/>
      <c r="I22" s="192"/>
      <c r="J22" s="192"/>
      <c r="K22" s="251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</row>
    <row r="23" spans="1:33" s="1" customFormat="1" ht="14.25" customHeight="1">
      <c r="A23" s="190"/>
      <c r="B23" s="191"/>
      <c r="C23" s="192"/>
      <c r="D23" s="189" t="s">
        <v>30</v>
      </c>
      <c r="E23" s="192"/>
      <c r="F23" s="192"/>
      <c r="G23" s="192"/>
      <c r="H23" s="192"/>
      <c r="I23" s="192"/>
      <c r="J23" s="192"/>
      <c r="K23" s="251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</row>
    <row r="24" spans="1:33" s="6" customFormat="1" ht="22.5" customHeight="1">
      <c r="A24" s="195"/>
      <c r="B24" s="196"/>
      <c r="C24" s="197"/>
      <c r="D24" s="197"/>
      <c r="E24" s="349" t="s">
        <v>5</v>
      </c>
      <c r="F24" s="349"/>
      <c r="G24" s="349"/>
      <c r="H24" s="349"/>
      <c r="I24" s="197"/>
      <c r="J24" s="197"/>
      <c r="K24" s="252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</row>
    <row r="25" spans="1:33" s="1" customFormat="1" ht="6.75" customHeight="1">
      <c r="A25" s="190"/>
      <c r="B25" s="191"/>
      <c r="C25" s="192"/>
      <c r="D25" s="192"/>
      <c r="E25" s="192"/>
      <c r="F25" s="192"/>
      <c r="G25" s="192"/>
      <c r="H25" s="192"/>
      <c r="I25" s="192"/>
      <c r="J25" s="192"/>
      <c r="K25" s="251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</row>
    <row r="26" spans="1:33" s="1" customFormat="1" ht="6.75" customHeight="1">
      <c r="A26" s="190"/>
      <c r="B26" s="191"/>
      <c r="C26" s="192"/>
      <c r="D26" s="198"/>
      <c r="E26" s="198"/>
      <c r="F26" s="198"/>
      <c r="G26" s="198"/>
      <c r="H26" s="198"/>
      <c r="I26" s="198"/>
      <c r="J26" s="198"/>
      <c r="K26" s="253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</row>
    <row r="27" spans="1:33" s="1" customFormat="1" ht="24.75" customHeight="1">
      <c r="A27" s="190"/>
      <c r="B27" s="191"/>
      <c r="C27" s="192"/>
      <c r="D27" s="199" t="s">
        <v>31</v>
      </c>
      <c r="E27" s="192"/>
      <c r="F27" s="192"/>
      <c r="G27" s="192"/>
      <c r="H27" s="192"/>
      <c r="I27" s="192"/>
      <c r="J27" s="200">
        <f>ROUND(J77,2)</f>
        <v>0</v>
      </c>
      <c r="K27" s="251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</row>
    <row r="28" spans="1:33" s="1" customFormat="1" ht="6.75" customHeight="1">
      <c r="A28" s="190"/>
      <c r="B28" s="191"/>
      <c r="C28" s="192"/>
      <c r="D28" s="198"/>
      <c r="E28" s="198"/>
      <c r="F28" s="198"/>
      <c r="G28" s="198"/>
      <c r="H28" s="198"/>
      <c r="I28" s="198"/>
      <c r="J28" s="198"/>
      <c r="K28" s="253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</row>
    <row r="29" spans="1:33" s="1" customFormat="1" ht="14.25" customHeight="1">
      <c r="A29" s="190"/>
      <c r="B29" s="191"/>
      <c r="C29" s="192"/>
      <c r="D29" s="192"/>
      <c r="E29" s="192"/>
      <c r="F29" s="201" t="s">
        <v>33</v>
      </c>
      <c r="G29" s="192"/>
      <c r="H29" s="192"/>
      <c r="I29" s="201" t="s">
        <v>32</v>
      </c>
      <c r="J29" s="201" t="s">
        <v>34</v>
      </c>
      <c r="K29" s="251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</row>
    <row r="30" spans="1:33" s="1" customFormat="1" ht="14.25" customHeight="1">
      <c r="A30" s="190"/>
      <c r="B30" s="191"/>
      <c r="C30" s="192"/>
      <c r="D30" s="202" t="s">
        <v>35</v>
      </c>
      <c r="E30" s="202" t="s">
        <v>36</v>
      </c>
      <c r="F30" s="203">
        <f>ROUND(SUM(BE77:BE81),2)</f>
        <v>0</v>
      </c>
      <c r="G30" s="192"/>
      <c r="H30" s="192"/>
      <c r="I30" s="204">
        <v>0.21</v>
      </c>
      <c r="J30" s="203">
        <f>ROUND(ROUND((SUM(BE77:BE81)),2)*I30,2)</f>
        <v>0</v>
      </c>
      <c r="K30" s="251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</row>
    <row r="31" spans="1:33" s="1" customFormat="1" ht="14.25" customHeight="1">
      <c r="A31" s="190"/>
      <c r="B31" s="191"/>
      <c r="C31" s="192"/>
      <c r="D31" s="192"/>
      <c r="E31" s="202" t="s">
        <v>37</v>
      </c>
      <c r="F31" s="203">
        <f>ROUND(SUM(BF77:BF81),2)</f>
        <v>0</v>
      </c>
      <c r="G31" s="192"/>
      <c r="H31" s="192"/>
      <c r="I31" s="204">
        <v>0.15</v>
      </c>
      <c r="J31" s="203">
        <f>ROUND(ROUND((SUM(BF77:BF81)),2)*I31,2)</f>
        <v>0</v>
      </c>
      <c r="K31" s="251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</row>
    <row r="32" spans="1:33" s="1" customFormat="1" ht="14.25" customHeight="1" hidden="1">
      <c r="A32" s="190"/>
      <c r="B32" s="191"/>
      <c r="C32" s="192"/>
      <c r="D32" s="192"/>
      <c r="E32" s="202" t="s">
        <v>38</v>
      </c>
      <c r="F32" s="203">
        <f>ROUND(SUM(BG77:BG81),2)</f>
        <v>0</v>
      </c>
      <c r="G32" s="192"/>
      <c r="H32" s="192"/>
      <c r="I32" s="204">
        <v>0.21</v>
      </c>
      <c r="J32" s="203">
        <v>0</v>
      </c>
      <c r="K32" s="251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</row>
    <row r="33" spans="1:33" s="1" customFormat="1" ht="14.25" customHeight="1" hidden="1">
      <c r="A33" s="190"/>
      <c r="B33" s="191"/>
      <c r="C33" s="192"/>
      <c r="D33" s="192"/>
      <c r="E33" s="202" t="s">
        <v>39</v>
      </c>
      <c r="F33" s="203">
        <f>ROUND(SUM(BH77:BH81),2)</f>
        <v>0</v>
      </c>
      <c r="G33" s="192"/>
      <c r="H33" s="192"/>
      <c r="I33" s="204">
        <v>0.15</v>
      </c>
      <c r="J33" s="203">
        <v>0</v>
      </c>
      <c r="K33" s="251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</row>
    <row r="34" spans="1:33" s="1" customFormat="1" ht="14.25" customHeight="1" hidden="1">
      <c r="A34" s="190"/>
      <c r="B34" s="191"/>
      <c r="C34" s="192"/>
      <c r="D34" s="192"/>
      <c r="E34" s="202" t="s">
        <v>40</v>
      </c>
      <c r="F34" s="203">
        <f>ROUND(SUM(BI77:BI81),2)</f>
        <v>0</v>
      </c>
      <c r="G34" s="192"/>
      <c r="H34" s="192"/>
      <c r="I34" s="204">
        <v>0</v>
      </c>
      <c r="J34" s="203">
        <v>0</v>
      </c>
      <c r="K34" s="251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</row>
    <row r="35" spans="1:33" s="1" customFormat="1" ht="6.75" customHeight="1">
      <c r="A35" s="190"/>
      <c r="B35" s="191"/>
      <c r="C35" s="192"/>
      <c r="D35" s="192"/>
      <c r="E35" s="192"/>
      <c r="F35" s="192"/>
      <c r="G35" s="192"/>
      <c r="H35" s="192"/>
      <c r="I35" s="192"/>
      <c r="J35" s="192"/>
      <c r="K35" s="251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</row>
    <row r="36" spans="1:33" s="1" customFormat="1" ht="24.75" customHeight="1">
      <c r="A36" s="190"/>
      <c r="B36" s="191"/>
      <c r="C36" s="205"/>
      <c r="D36" s="206" t="s">
        <v>41</v>
      </c>
      <c r="E36" s="207"/>
      <c r="F36" s="207"/>
      <c r="G36" s="208" t="s">
        <v>42</v>
      </c>
      <c r="H36" s="209" t="s">
        <v>43</v>
      </c>
      <c r="I36" s="207"/>
      <c r="J36" s="210">
        <f>SUM(J27:J34)</f>
        <v>0</v>
      </c>
      <c r="K36" s="254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</row>
    <row r="37" spans="1:33" s="1" customFormat="1" ht="14.25" customHeight="1">
      <c r="A37" s="190"/>
      <c r="B37" s="211"/>
      <c r="C37" s="212"/>
      <c r="D37" s="212"/>
      <c r="E37" s="212"/>
      <c r="F37" s="212"/>
      <c r="G37" s="212"/>
      <c r="H37" s="212"/>
      <c r="I37" s="212"/>
      <c r="J37" s="212"/>
      <c r="K37" s="255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</row>
    <row r="41" spans="1:33" s="1" customFormat="1" ht="6.75" customHeight="1">
      <c r="A41" s="190"/>
      <c r="B41" s="213"/>
      <c r="C41" s="214"/>
      <c r="D41" s="214"/>
      <c r="E41" s="214"/>
      <c r="F41" s="214"/>
      <c r="G41" s="214"/>
      <c r="H41" s="214"/>
      <c r="I41" s="214"/>
      <c r="J41" s="214"/>
      <c r="K41" s="256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</row>
    <row r="42" spans="1:33" s="1" customFormat="1" ht="36.75" customHeight="1">
      <c r="A42" s="190"/>
      <c r="B42" s="191"/>
      <c r="C42" s="188" t="s">
        <v>90</v>
      </c>
      <c r="D42" s="192"/>
      <c r="E42" s="192"/>
      <c r="F42" s="192"/>
      <c r="G42" s="192"/>
      <c r="H42" s="192"/>
      <c r="I42" s="192"/>
      <c r="J42" s="192"/>
      <c r="K42" s="251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</row>
    <row r="43" spans="1:33" s="1" customFormat="1" ht="6.75" customHeight="1">
      <c r="A43" s="190"/>
      <c r="B43" s="191"/>
      <c r="C43" s="192"/>
      <c r="D43" s="192"/>
      <c r="E43" s="192"/>
      <c r="F43" s="192"/>
      <c r="G43" s="192"/>
      <c r="H43" s="192"/>
      <c r="I43" s="192"/>
      <c r="J43" s="192"/>
      <c r="K43" s="251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</row>
    <row r="44" spans="1:33" s="1" customFormat="1" ht="14.25" customHeight="1">
      <c r="A44" s="190"/>
      <c r="B44" s="191"/>
      <c r="C44" s="189" t="s">
        <v>17</v>
      </c>
      <c r="D44" s="192"/>
      <c r="E44" s="192"/>
      <c r="F44" s="192"/>
      <c r="G44" s="192"/>
      <c r="H44" s="192"/>
      <c r="I44" s="192"/>
      <c r="J44" s="192"/>
      <c r="K44" s="251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</row>
    <row r="45" spans="1:33" s="1" customFormat="1" ht="22.5" customHeight="1">
      <c r="A45" s="190"/>
      <c r="B45" s="191"/>
      <c r="C45" s="192"/>
      <c r="D45" s="192"/>
      <c r="E45" s="345" t="str">
        <f>E7</f>
        <v>VYBAVENÍ  INTERIÉRU  DÁMSKÝCH  ŠATEN  A  PŘILEHLÝCH  PROSTOR - Hlavní budova Klicperova divadla, Dlouhá 99/9, 500 03 Hradec Králové</v>
      </c>
      <c r="F45" s="346"/>
      <c r="G45" s="346"/>
      <c r="H45" s="346"/>
      <c r="I45" s="192"/>
      <c r="J45" s="192"/>
      <c r="K45" s="251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</row>
    <row r="46" spans="1:33" s="1" customFormat="1" ht="14.25" customHeight="1">
      <c r="A46" s="190"/>
      <c r="B46" s="191"/>
      <c r="C46" s="189" t="s">
        <v>88</v>
      </c>
      <c r="D46" s="192"/>
      <c r="E46" s="192"/>
      <c r="F46" s="192"/>
      <c r="G46" s="192"/>
      <c r="H46" s="192"/>
      <c r="I46" s="192"/>
      <c r="J46" s="192"/>
      <c r="K46" s="251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</row>
    <row r="47" spans="1:33" s="1" customFormat="1" ht="23.25" customHeight="1">
      <c r="A47" s="190"/>
      <c r="B47" s="191"/>
      <c r="C47" s="192"/>
      <c r="D47" s="192"/>
      <c r="E47" s="347" t="str">
        <f>E9</f>
        <v>4 - Vnitřní stínění oken</v>
      </c>
      <c r="F47" s="348"/>
      <c r="G47" s="348"/>
      <c r="H47" s="348"/>
      <c r="I47" s="192"/>
      <c r="J47" s="192"/>
      <c r="K47" s="251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</row>
    <row r="48" spans="1:33" s="1" customFormat="1" ht="6.75" customHeight="1">
      <c r="A48" s="190"/>
      <c r="B48" s="191"/>
      <c r="C48" s="192"/>
      <c r="D48" s="192"/>
      <c r="E48" s="192"/>
      <c r="F48" s="192"/>
      <c r="G48" s="192"/>
      <c r="H48" s="192"/>
      <c r="I48" s="192"/>
      <c r="J48" s="192"/>
      <c r="K48" s="251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</row>
    <row r="49" spans="1:33" s="1" customFormat="1" ht="18" customHeight="1">
      <c r="A49" s="190"/>
      <c r="B49" s="191"/>
      <c r="C49" s="189" t="s">
        <v>20</v>
      </c>
      <c r="D49" s="192"/>
      <c r="E49" s="192"/>
      <c r="F49" s="193" t="str">
        <f>F12</f>
        <v>Dlouhá 99/9, 500 03 Hradec Králové</v>
      </c>
      <c r="G49" s="192"/>
      <c r="H49" s="192"/>
      <c r="I49" s="189" t="s">
        <v>22</v>
      </c>
      <c r="J49" s="194">
        <f>IF(J12="","",J12)</f>
        <v>42880</v>
      </c>
      <c r="K49" s="251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</row>
    <row r="50" spans="1:33" s="1" customFormat="1" ht="6.75" customHeight="1">
      <c r="A50" s="190"/>
      <c r="B50" s="191"/>
      <c r="C50" s="192"/>
      <c r="D50" s="192"/>
      <c r="E50" s="192"/>
      <c r="F50" s="192"/>
      <c r="G50" s="192"/>
      <c r="H50" s="192"/>
      <c r="I50" s="192"/>
      <c r="J50" s="192"/>
      <c r="K50" s="251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</row>
    <row r="51" spans="1:33" s="1" customFormat="1" ht="15">
      <c r="A51" s="190"/>
      <c r="B51" s="191"/>
      <c r="C51" s="189" t="s">
        <v>23</v>
      </c>
      <c r="D51" s="192"/>
      <c r="E51" s="192"/>
      <c r="F51" s="193" t="str">
        <f>E15</f>
        <v>KLICPEROVO DIVADLO o.p.s.</v>
      </c>
      <c r="G51" s="192"/>
      <c r="H51" s="192"/>
      <c r="I51" s="189" t="s">
        <v>27</v>
      </c>
      <c r="J51" s="193" t="str">
        <f>E21</f>
        <v> </v>
      </c>
      <c r="K51" s="251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</row>
    <row r="52" spans="1:33" s="1" customFormat="1" ht="14.25" customHeight="1">
      <c r="A52" s="190"/>
      <c r="B52" s="191"/>
      <c r="C52" s="189" t="s">
        <v>26</v>
      </c>
      <c r="D52" s="192"/>
      <c r="E52" s="192"/>
      <c r="F52" s="193" t="str">
        <f>IF(E18="","",E18)</f>
        <v>Vyplň údaje</v>
      </c>
      <c r="G52" s="192"/>
      <c r="H52" s="192"/>
      <c r="I52" s="192"/>
      <c r="J52" s="192"/>
      <c r="K52" s="251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</row>
    <row r="53" spans="1:33" s="1" customFormat="1" ht="9.75" customHeight="1">
      <c r="A53" s="190"/>
      <c r="B53" s="191"/>
      <c r="C53" s="192"/>
      <c r="D53" s="192"/>
      <c r="E53" s="192"/>
      <c r="F53" s="192"/>
      <c r="G53" s="192"/>
      <c r="H53" s="192"/>
      <c r="I53" s="192"/>
      <c r="J53" s="192"/>
      <c r="K53" s="251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</row>
    <row r="54" spans="1:33" s="1" customFormat="1" ht="29.25" customHeight="1">
      <c r="A54" s="190"/>
      <c r="B54" s="191"/>
      <c r="C54" s="215" t="s">
        <v>91</v>
      </c>
      <c r="D54" s="205"/>
      <c r="E54" s="205"/>
      <c r="F54" s="205"/>
      <c r="G54" s="205"/>
      <c r="H54" s="205"/>
      <c r="I54" s="205"/>
      <c r="J54" s="216" t="s">
        <v>92</v>
      </c>
      <c r="K54" s="257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</row>
    <row r="55" spans="1:33" s="1" customFormat="1" ht="9.75" customHeigh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251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</row>
    <row r="56" spans="1:47" s="1" customFormat="1" ht="29.25" customHeight="1">
      <c r="A56" s="190"/>
      <c r="B56" s="191"/>
      <c r="C56" s="217" t="s">
        <v>93</v>
      </c>
      <c r="D56" s="192"/>
      <c r="E56" s="192"/>
      <c r="F56" s="192"/>
      <c r="G56" s="192"/>
      <c r="H56" s="192"/>
      <c r="I56" s="192"/>
      <c r="J56" s="200">
        <f>J77</f>
        <v>0</v>
      </c>
      <c r="K56" s="251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U56" s="20" t="s">
        <v>94</v>
      </c>
    </row>
    <row r="57" spans="1:33" s="7" customFormat="1" ht="24.75" customHeight="1">
      <c r="A57" s="218"/>
      <c r="B57" s="219"/>
      <c r="C57" s="220"/>
      <c r="D57" s="221" t="s">
        <v>431</v>
      </c>
      <c r="E57" s="222"/>
      <c r="F57" s="222"/>
      <c r="G57" s="222"/>
      <c r="H57" s="222"/>
      <c r="I57" s="222"/>
      <c r="J57" s="223">
        <f>J78</f>
        <v>0</v>
      </c>
      <c r="K57" s="25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</row>
    <row r="58" spans="1:33" s="1" customFormat="1" ht="21.75" customHeight="1">
      <c r="A58" s="190"/>
      <c r="B58" s="191"/>
      <c r="C58" s="192"/>
      <c r="D58" s="192"/>
      <c r="E58" s="192"/>
      <c r="F58" s="192"/>
      <c r="G58" s="192"/>
      <c r="H58" s="192"/>
      <c r="I58" s="192"/>
      <c r="J58" s="192"/>
      <c r="K58" s="251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</row>
    <row r="59" spans="1:33" s="1" customFormat="1" ht="6.75" customHeight="1">
      <c r="A59" s="190"/>
      <c r="B59" s="211"/>
      <c r="C59" s="212"/>
      <c r="D59" s="212"/>
      <c r="E59" s="212"/>
      <c r="F59" s="212"/>
      <c r="G59" s="212"/>
      <c r="H59" s="212"/>
      <c r="I59" s="212"/>
      <c r="J59" s="212"/>
      <c r="K59" s="255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</row>
    <row r="63" spans="1:33" s="1" customFormat="1" ht="6.75" customHeight="1">
      <c r="A63" s="190"/>
      <c r="B63" s="213"/>
      <c r="C63" s="214"/>
      <c r="D63" s="214"/>
      <c r="E63" s="214"/>
      <c r="F63" s="214"/>
      <c r="G63" s="214"/>
      <c r="H63" s="214"/>
      <c r="I63" s="214"/>
      <c r="J63" s="214"/>
      <c r="K63" s="214"/>
      <c r="L63" s="191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</row>
    <row r="64" spans="1:33" s="1" customFormat="1" ht="36.75" customHeight="1">
      <c r="A64" s="190"/>
      <c r="B64" s="191"/>
      <c r="C64" s="224" t="s">
        <v>98</v>
      </c>
      <c r="D64" s="190"/>
      <c r="E64" s="190"/>
      <c r="F64" s="190"/>
      <c r="G64" s="190"/>
      <c r="H64" s="190"/>
      <c r="I64" s="190"/>
      <c r="J64" s="190"/>
      <c r="K64" s="190"/>
      <c r="L64" s="191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</row>
    <row r="65" spans="1:33" s="1" customFormat="1" ht="6.75" customHeight="1">
      <c r="A65" s="190"/>
      <c r="B65" s="191"/>
      <c r="C65" s="190"/>
      <c r="D65" s="190"/>
      <c r="E65" s="190"/>
      <c r="F65" s="190"/>
      <c r="G65" s="190"/>
      <c r="H65" s="190"/>
      <c r="I65" s="190"/>
      <c r="J65" s="190"/>
      <c r="K65" s="190"/>
      <c r="L65" s="191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</row>
    <row r="66" spans="1:33" s="1" customFormat="1" ht="14.25" customHeight="1">
      <c r="A66" s="190"/>
      <c r="B66" s="191"/>
      <c r="C66" s="225" t="s">
        <v>17</v>
      </c>
      <c r="D66" s="190"/>
      <c r="E66" s="190"/>
      <c r="F66" s="190"/>
      <c r="G66" s="190"/>
      <c r="H66" s="190"/>
      <c r="I66" s="190"/>
      <c r="J66" s="190"/>
      <c r="K66" s="190"/>
      <c r="L66" s="191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</row>
    <row r="67" spans="1:33" s="1" customFormat="1" ht="22.5" customHeight="1">
      <c r="A67" s="190"/>
      <c r="B67" s="191"/>
      <c r="C67" s="190"/>
      <c r="D67" s="190"/>
      <c r="E67" s="338" t="str">
        <f>E7</f>
        <v>VYBAVENÍ  INTERIÉRU  DÁMSKÝCH  ŠATEN  A  PŘILEHLÝCH  PROSTOR - Hlavní budova Klicperova divadla, Dlouhá 99/9, 500 03 Hradec Králové</v>
      </c>
      <c r="F67" s="339"/>
      <c r="G67" s="339"/>
      <c r="H67" s="339"/>
      <c r="I67" s="190"/>
      <c r="J67" s="190"/>
      <c r="K67" s="190"/>
      <c r="L67" s="191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</row>
    <row r="68" spans="1:33" s="1" customFormat="1" ht="14.25" customHeight="1">
      <c r="A68" s="190"/>
      <c r="B68" s="191"/>
      <c r="C68" s="225" t="s">
        <v>88</v>
      </c>
      <c r="D68" s="190"/>
      <c r="E68" s="190"/>
      <c r="F68" s="190"/>
      <c r="G68" s="190"/>
      <c r="H68" s="190"/>
      <c r="I68" s="190"/>
      <c r="J68" s="190"/>
      <c r="K68" s="190"/>
      <c r="L68" s="191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</row>
    <row r="69" spans="1:33" s="1" customFormat="1" ht="23.25" customHeight="1">
      <c r="A69" s="190"/>
      <c r="B69" s="191"/>
      <c r="C69" s="190"/>
      <c r="D69" s="190"/>
      <c r="E69" s="340" t="str">
        <f>E9</f>
        <v>4 - Vnitřní stínění oken</v>
      </c>
      <c r="F69" s="341"/>
      <c r="G69" s="341"/>
      <c r="H69" s="341"/>
      <c r="I69" s="190"/>
      <c r="J69" s="190"/>
      <c r="K69" s="190"/>
      <c r="L69" s="191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</row>
    <row r="70" spans="1:33" s="1" customFormat="1" ht="6.75" customHeight="1">
      <c r="A70" s="190"/>
      <c r="B70" s="191"/>
      <c r="C70" s="190"/>
      <c r="D70" s="190"/>
      <c r="E70" s="190"/>
      <c r="F70" s="190"/>
      <c r="G70" s="190"/>
      <c r="H70" s="190"/>
      <c r="I70" s="190"/>
      <c r="J70" s="190"/>
      <c r="K70" s="190"/>
      <c r="L70" s="191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</row>
    <row r="71" spans="1:33" s="1" customFormat="1" ht="18" customHeight="1">
      <c r="A71" s="190"/>
      <c r="B71" s="191"/>
      <c r="C71" s="225" t="s">
        <v>20</v>
      </c>
      <c r="D71" s="190"/>
      <c r="E71" s="190"/>
      <c r="F71" s="226" t="str">
        <f>F12</f>
        <v>Dlouhá 99/9, 500 03 Hradec Králové</v>
      </c>
      <c r="G71" s="190"/>
      <c r="H71" s="190"/>
      <c r="I71" s="225" t="s">
        <v>22</v>
      </c>
      <c r="J71" s="227">
        <f>IF(J12="","",J12)</f>
        <v>42880</v>
      </c>
      <c r="K71" s="190"/>
      <c r="L71" s="191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</row>
    <row r="72" spans="1:33" s="1" customFormat="1" ht="6.75" customHeight="1">
      <c r="A72" s="190"/>
      <c r="B72" s="191"/>
      <c r="C72" s="190"/>
      <c r="D72" s="190"/>
      <c r="E72" s="190"/>
      <c r="F72" s="190"/>
      <c r="G72" s="190"/>
      <c r="H72" s="190"/>
      <c r="I72" s="190"/>
      <c r="J72" s="190"/>
      <c r="K72" s="190"/>
      <c r="L72" s="191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</row>
    <row r="73" spans="1:33" s="1" customFormat="1" ht="15">
      <c r="A73" s="190"/>
      <c r="B73" s="191"/>
      <c r="C73" s="225" t="s">
        <v>23</v>
      </c>
      <c r="D73" s="190"/>
      <c r="E73" s="190"/>
      <c r="F73" s="226" t="str">
        <f>E15</f>
        <v>KLICPEROVO DIVADLO o.p.s.</v>
      </c>
      <c r="G73" s="190"/>
      <c r="H73" s="190"/>
      <c r="I73" s="225" t="s">
        <v>27</v>
      </c>
      <c r="J73" s="226" t="str">
        <f>E21</f>
        <v> </v>
      </c>
      <c r="K73" s="190"/>
      <c r="L73" s="191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</row>
    <row r="74" spans="1:33" s="1" customFormat="1" ht="14.25" customHeight="1">
      <c r="A74" s="190"/>
      <c r="B74" s="191"/>
      <c r="C74" s="225" t="s">
        <v>26</v>
      </c>
      <c r="D74" s="190"/>
      <c r="E74" s="190"/>
      <c r="F74" s="226" t="str">
        <f>IF(E18="","",E18)</f>
        <v>Vyplň údaje</v>
      </c>
      <c r="G74" s="190"/>
      <c r="H74" s="190"/>
      <c r="I74" s="190"/>
      <c r="J74" s="190"/>
      <c r="K74" s="190"/>
      <c r="L74" s="191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</row>
    <row r="75" spans="1:33" s="1" customFormat="1" ht="9.75" customHeight="1">
      <c r="A75" s="190"/>
      <c r="B75" s="191"/>
      <c r="C75" s="190"/>
      <c r="D75" s="190"/>
      <c r="E75" s="190"/>
      <c r="F75" s="190"/>
      <c r="G75" s="190"/>
      <c r="H75" s="190"/>
      <c r="I75" s="190"/>
      <c r="J75" s="190"/>
      <c r="K75" s="190"/>
      <c r="L75" s="191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</row>
    <row r="76" spans="1:33" s="8" customFormat="1" ht="29.25" customHeight="1">
      <c r="A76" s="228"/>
      <c r="B76" s="229"/>
      <c r="C76" s="230" t="s">
        <v>99</v>
      </c>
      <c r="D76" s="231" t="s">
        <v>49</v>
      </c>
      <c r="E76" s="231" t="s">
        <v>45</v>
      </c>
      <c r="F76" s="231" t="s">
        <v>100</v>
      </c>
      <c r="G76" s="231" t="s">
        <v>101</v>
      </c>
      <c r="H76" s="231" t="s">
        <v>102</v>
      </c>
      <c r="I76" s="232" t="s">
        <v>103</v>
      </c>
      <c r="J76" s="231" t="s">
        <v>92</v>
      </c>
      <c r="K76" s="259" t="s">
        <v>104</v>
      </c>
      <c r="L76" s="229"/>
      <c r="M76" s="260" t="s">
        <v>105</v>
      </c>
      <c r="N76" s="261" t="s">
        <v>35</v>
      </c>
      <c r="O76" s="261" t="s">
        <v>106</v>
      </c>
      <c r="P76" s="261" t="s">
        <v>107</v>
      </c>
      <c r="Q76" s="261" t="s">
        <v>108</v>
      </c>
      <c r="R76" s="261" t="s">
        <v>109</v>
      </c>
      <c r="S76" s="261" t="s">
        <v>110</v>
      </c>
      <c r="T76" s="262" t="s">
        <v>111</v>
      </c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</row>
    <row r="77" spans="1:63" s="1" customFormat="1" ht="29.25" customHeight="1">
      <c r="A77" s="190"/>
      <c r="B77" s="191"/>
      <c r="C77" s="233" t="s">
        <v>93</v>
      </c>
      <c r="D77" s="190"/>
      <c r="E77" s="190"/>
      <c r="F77" s="190"/>
      <c r="G77" s="190"/>
      <c r="H77" s="190"/>
      <c r="I77" s="190"/>
      <c r="J77" s="234">
        <f>BK77</f>
        <v>0</v>
      </c>
      <c r="K77" s="190"/>
      <c r="L77" s="191"/>
      <c r="M77" s="263"/>
      <c r="N77" s="198"/>
      <c r="O77" s="198"/>
      <c r="P77" s="264">
        <f>P78</f>
        <v>0</v>
      </c>
      <c r="Q77" s="198"/>
      <c r="R77" s="264">
        <f>R78</f>
        <v>0.00104</v>
      </c>
      <c r="S77" s="198"/>
      <c r="T77" s="265">
        <f>T78</f>
        <v>0</v>
      </c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T77" s="20" t="s">
        <v>63</v>
      </c>
      <c r="AU77" s="20" t="s">
        <v>94</v>
      </c>
      <c r="BK77" s="88">
        <f>BK78</f>
        <v>0</v>
      </c>
    </row>
    <row r="78" spans="1:63" s="9" customFormat="1" ht="36.75" customHeight="1">
      <c r="A78" s="235"/>
      <c r="B78" s="236"/>
      <c r="C78" s="235"/>
      <c r="D78" s="237" t="s">
        <v>63</v>
      </c>
      <c r="E78" s="238" t="s">
        <v>432</v>
      </c>
      <c r="F78" s="238" t="s">
        <v>433</v>
      </c>
      <c r="G78" s="235"/>
      <c r="H78" s="235"/>
      <c r="I78" s="235"/>
      <c r="J78" s="239">
        <f>BK78</f>
        <v>0</v>
      </c>
      <c r="K78" s="235"/>
      <c r="L78" s="236"/>
      <c r="M78" s="267"/>
      <c r="N78" s="268"/>
      <c r="O78" s="268"/>
      <c r="P78" s="269">
        <f>SUM(P79:P81)</f>
        <v>0</v>
      </c>
      <c r="Q78" s="268"/>
      <c r="R78" s="269">
        <f>SUM(R79:R81)</f>
        <v>0.00104</v>
      </c>
      <c r="S78" s="268"/>
      <c r="T78" s="270">
        <f>SUM(T79:T81)</f>
        <v>0</v>
      </c>
      <c r="U78" s="235"/>
      <c r="V78" s="235"/>
      <c r="W78" s="235"/>
      <c r="X78" s="235"/>
      <c r="Y78" s="235"/>
      <c r="Z78" s="235"/>
      <c r="AA78" s="235"/>
      <c r="AB78" s="235"/>
      <c r="AC78" s="235"/>
      <c r="AD78" s="235"/>
      <c r="AE78" s="235"/>
      <c r="AF78" s="235"/>
      <c r="AG78" s="235"/>
      <c r="AR78" s="89" t="s">
        <v>73</v>
      </c>
      <c r="AT78" s="90" t="s">
        <v>63</v>
      </c>
      <c r="AU78" s="90" t="s">
        <v>64</v>
      </c>
      <c r="AY78" s="89" t="s">
        <v>114</v>
      </c>
      <c r="BK78" s="91">
        <f>SUM(BK79:BK81)</f>
        <v>0</v>
      </c>
    </row>
    <row r="79" spans="1:65" s="1" customFormat="1" ht="22.5" customHeight="1">
      <c r="A79" s="190"/>
      <c r="B79" s="191"/>
      <c r="C79" s="240" t="s">
        <v>69</v>
      </c>
      <c r="D79" s="240" t="s">
        <v>115</v>
      </c>
      <c r="E79" s="241" t="s">
        <v>434</v>
      </c>
      <c r="F79" s="242" t="s">
        <v>435</v>
      </c>
      <c r="G79" s="243" t="s">
        <v>232</v>
      </c>
      <c r="H79" s="244">
        <v>3</v>
      </c>
      <c r="I79" s="179"/>
      <c r="J79" s="245">
        <f>ROUND(I79*H79,2)</f>
        <v>0</v>
      </c>
      <c r="K79" s="242" t="s">
        <v>5</v>
      </c>
      <c r="L79" s="191"/>
      <c r="M79" s="282" t="s">
        <v>5</v>
      </c>
      <c r="N79" s="274" t="s">
        <v>36</v>
      </c>
      <c r="O79" s="192"/>
      <c r="P79" s="275">
        <f>O79*H79</f>
        <v>0</v>
      </c>
      <c r="Q79" s="275">
        <v>0</v>
      </c>
      <c r="R79" s="275">
        <f>Q79*H79</f>
        <v>0</v>
      </c>
      <c r="S79" s="275">
        <v>0</v>
      </c>
      <c r="T79" s="276">
        <f>S79*H79</f>
        <v>0</v>
      </c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R79" s="20" t="s">
        <v>134</v>
      </c>
      <c r="AT79" s="20" t="s">
        <v>115</v>
      </c>
      <c r="AU79" s="20" t="s">
        <v>69</v>
      </c>
      <c r="AY79" s="20" t="s">
        <v>114</v>
      </c>
      <c r="BE79" s="94">
        <f>IF(N79="základní",J79,0)</f>
        <v>0</v>
      </c>
      <c r="BF79" s="94">
        <f>IF(N79="snížená",J79,0)</f>
        <v>0</v>
      </c>
      <c r="BG79" s="94">
        <f>IF(N79="zákl. přenesená",J79,0)</f>
        <v>0</v>
      </c>
      <c r="BH79" s="94">
        <f>IF(N79="sníž. přenesená",J79,0)</f>
        <v>0</v>
      </c>
      <c r="BI79" s="94">
        <f>IF(N79="nulová",J79,0)</f>
        <v>0</v>
      </c>
      <c r="BJ79" s="20" t="s">
        <v>69</v>
      </c>
      <c r="BK79" s="94">
        <f>ROUND(I79*H79,2)</f>
        <v>0</v>
      </c>
      <c r="BL79" s="20" t="s">
        <v>134</v>
      </c>
      <c r="BM79" s="20" t="s">
        <v>436</v>
      </c>
    </row>
    <row r="80" spans="1:65" s="1" customFormat="1" ht="22.5" customHeight="1">
      <c r="A80" s="190"/>
      <c r="B80" s="191"/>
      <c r="C80" s="292" t="s">
        <v>73</v>
      </c>
      <c r="D80" s="292" t="s">
        <v>437</v>
      </c>
      <c r="E80" s="293" t="s">
        <v>438</v>
      </c>
      <c r="F80" s="294" t="s">
        <v>439</v>
      </c>
      <c r="G80" s="295" t="s">
        <v>232</v>
      </c>
      <c r="H80" s="296">
        <v>2</v>
      </c>
      <c r="I80" s="180"/>
      <c r="J80" s="297">
        <f>ROUND(I80*H80,2)</f>
        <v>0</v>
      </c>
      <c r="K80" s="294" t="s">
        <v>5</v>
      </c>
      <c r="L80" s="298"/>
      <c r="M80" s="299" t="s">
        <v>5</v>
      </c>
      <c r="N80" s="300" t="s">
        <v>36</v>
      </c>
      <c r="O80" s="192"/>
      <c r="P80" s="275">
        <f>O80*H80</f>
        <v>0</v>
      </c>
      <c r="Q80" s="275">
        <v>0.00052</v>
      </c>
      <c r="R80" s="275">
        <f>Q80*H80</f>
        <v>0.00104</v>
      </c>
      <c r="S80" s="275">
        <v>0</v>
      </c>
      <c r="T80" s="276">
        <f>S80*H80</f>
        <v>0</v>
      </c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R80" s="20" t="s">
        <v>150</v>
      </c>
      <c r="AT80" s="20" t="s">
        <v>437</v>
      </c>
      <c r="AU80" s="20" t="s">
        <v>69</v>
      </c>
      <c r="AY80" s="20" t="s">
        <v>114</v>
      </c>
      <c r="BE80" s="94">
        <f>IF(N80="základní",J80,0)</f>
        <v>0</v>
      </c>
      <c r="BF80" s="94">
        <f>IF(N80="snížená",J80,0)</f>
        <v>0</v>
      </c>
      <c r="BG80" s="94">
        <f>IF(N80="zákl. přenesená",J80,0)</f>
        <v>0</v>
      </c>
      <c r="BH80" s="94">
        <f>IF(N80="sníž. přenesená",J80,0)</f>
        <v>0</v>
      </c>
      <c r="BI80" s="94">
        <f>IF(N80="nulová",J80,0)</f>
        <v>0</v>
      </c>
      <c r="BJ80" s="20" t="s">
        <v>69</v>
      </c>
      <c r="BK80" s="94">
        <f>ROUND(I80*H80,2)</f>
        <v>0</v>
      </c>
      <c r="BL80" s="20" t="s">
        <v>134</v>
      </c>
      <c r="BM80" s="20" t="s">
        <v>440</v>
      </c>
    </row>
    <row r="81" spans="1:65" s="1" customFormat="1" ht="22.5" customHeight="1">
      <c r="A81" s="190"/>
      <c r="B81" s="191"/>
      <c r="C81" s="240" t="s">
        <v>76</v>
      </c>
      <c r="D81" s="240" t="s">
        <v>115</v>
      </c>
      <c r="E81" s="241" t="s">
        <v>441</v>
      </c>
      <c r="F81" s="242" t="s">
        <v>442</v>
      </c>
      <c r="G81" s="243" t="s">
        <v>232</v>
      </c>
      <c r="H81" s="244">
        <v>1</v>
      </c>
      <c r="I81" s="179"/>
      <c r="J81" s="245">
        <f>ROUND(I81*H81,2)</f>
        <v>0</v>
      </c>
      <c r="K81" s="242" t="s">
        <v>5</v>
      </c>
      <c r="L81" s="191"/>
      <c r="M81" s="282" t="s">
        <v>5</v>
      </c>
      <c r="N81" s="278" t="s">
        <v>36</v>
      </c>
      <c r="O81" s="279"/>
      <c r="P81" s="280">
        <f>O81*H81</f>
        <v>0</v>
      </c>
      <c r="Q81" s="280">
        <v>0</v>
      </c>
      <c r="R81" s="280">
        <f>Q81*H81</f>
        <v>0</v>
      </c>
      <c r="S81" s="280">
        <v>0</v>
      </c>
      <c r="T81" s="281">
        <f>S81*H81</f>
        <v>0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R81" s="20" t="s">
        <v>134</v>
      </c>
      <c r="AT81" s="20" t="s">
        <v>115</v>
      </c>
      <c r="AU81" s="20" t="s">
        <v>69</v>
      </c>
      <c r="AY81" s="20" t="s">
        <v>114</v>
      </c>
      <c r="BE81" s="94">
        <f>IF(N81="základní",J81,0)</f>
        <v>0</v>
      </c>
      <c r="BF81" s="94">
        <f>IF(N81="snížená",J81,0)</f>
        <v>0</v>
      </c>
      <c r="BG81" s="94">
        <f>IF(N81="zákl. přenesená",J81,0)</f>
        <v>0</v>
      </c>
      <c r="BH81" s="94">
        <f>IF(N81="sníž. přenesená",J81,0)</f>
        <v>0</v>
      </c>
      <c r="BI81" s="94">
        <f>IF(N81="nulová",J81,0)</f>
        <v>0</v>
      </c>
      <c r="BJ81" s="20" t="s">
        <v>69</v>
      </c>
      <c r="BK81" s="94">
        <f>ROUND(I81*H81,2)</f>
        <v>0</v>
      </c>
      <c r="BL81" s="20" t="s">
        <v>134</v>
      </c>
      <c r="BM81" s="20" t="s">
        <v>443</v>
      </c>
    </row>
    <row r="82" spans="1:33" s="1" customFormat="1" ht="6.75" customHeight="1">
      <c r="A82" s="190"/>
      <c r="B82" s="211"/>
      <c r="C82" s="212"/>
      <c r="D82" s="212"/>
      <c r="E82" s="212"/>
      <c r="F82" s="212"/>
      <c r="G82" s="212"/>
      <c r="H82" s="212"/>
      <c r="I82" s="212"/>
      <c r="J82" s="212"/>
      <c r="K82" s="212"/>
      <c r="L82" s="191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</row>
  </sheetData>
  <sheetProtection password="D35C" sheet="1" objects="1" scenarios="1"/>
  <autoFilter ref="C76:K81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tabSelected="1" zoomScalePageLayoutView="0" workbookViewId="0" topLeftCell="A191">
      <selection activeCell="AN8" sqref="AN8"/>
    </sheetView>
  </sheetViews>
  <sheetFormatPr defaultColWidth="8.66015625" defaultRowHeight="13.5"/>
  <cols>
    <col min="1" max="1" width="8.16015625" style="0" customWidth="1"/>
    <col min="2" max="2" width="1.66796875" style="96" customWidth="1"/>
    <col min="3" max="4" width="5" style="96" customWidth="1"/>
    <col min="5" max="5" width="11.66015625" style="96" customWidth="1"/>
    <col min="6" max="6" width="9.16015625" style="96" customWidth="1"/>
    <col min="7" max="7" width="5" style="96" customWidth="1"/>
    <col min="8" max="8" width="77.66015625" style="96" customWidth="1"/>
    <col min="9" max="10" width="20" style="96" customWidth="1"/>
    <col min="11" max="11" width="1.66796875" style="96" customWidth="1"/>
  </cols>
  <sheetData>
    <row r="1" ht="37.5" customHeight="1"/>
    <row r="2" spans="2:11" ht="7.5" customHeight="1">
      <c r="B2" s="97"/>
      <c r="C2" s="98"/>
      <c r="D2" s="98"/>
      <c r="E2" s="98"/>
      <c r="F2" s="98"/>
      <c r="G2" s="98"/>
      <c r="H2" s="98"/>
      <c r="I2" s="98"/>
      <c r="J2" s="98"/>
      <c r="K2" s="99"/>
    </row>
    <row r="3" spans="2:11" s="11" customFormat="1" ht="45" customHeight="1">
      <c r="B3" s="100"/>
      <c r="C3" s="354" t="s">
        <v>444</v>
      </c>
      <c r="D3" s="354"/>
      <c r="E3" s="354"/>
      <c r="F3" s="354"/>
      <c r="G3" s="354"/>
      <c r="H3" s="354"/>
      <c r="I3" s="354"/>
      <c r="J3" s="354"/>
      <c r="K3" s="101"/>
    </row>
    <row r="4" spans="2:11" ht="25.5" customHeight="1">
      <c r="B4" s="102"/>
      <c r="C4" s="357" t="s">
        <v>445</v>
      </c>
      <c r="D4" s="357"/>
      <c r="E4" s="357"/>
      <c r="F4" s="357"/>
      <c r="G4" s="357"/>
      <c r="H4" s="357"/>
      <c r="I4" s="357"/>
      <c r="J4" s="357"/>
      <c r="K4" s="103"/>
    </row>
    <row r="5" spans="2:11" ht="5.25" customHeight="1">
      <c r="B5" s="102"/>
      <c r="C5" s="104"/>
      <c r="D5" s="104"/>
      <c r="E5" s="104"/>
      <c r="F5" s="104"/>
      <c r="G5" s="104"/>
      <c r="H5" s="104"/>
      <c r="I5" s="104"/>
      <c r="J5" s="104"/>
      <c r="K5" s="103"/>
    </row>
    <row r="6" spans="2:11" ht="15" customHeight="1">
      <c r="B6" s="102"/>
      <c r="C6" s="352" t="s">
        <v>446</v>
      </c>
      <c r="D6" s="352"/>
      <c r="E6" s="352"/>
      <c r="F6" s="352"/>
      <c r="G6" s="352"/>
      <c r="H6" s="352"/>
      <c r="I6" s="352"/>
      <c r="J6" s="352"/>
      <c r="K6" s="103"/>
    </row>
    <row r="7" spans="2:11" ht="15" customHeight="1">
      <c r="B7" s="106"/>
      <c r="C7" s="352" t="s">
        <v>447</v>
      </c>
      <c r="D7" s="352"/>
      <c r="E7" s="352"/>
      <c r="F7" s="352"/>
      <c r="G7" s="352"/>
      <c r="H7" s="352"/>
      <c r="I7" s="352"/>
      <c r="J7" s="352"/>
      <c r="K7" s="103"/>
    </row>
    <row r="8" spans="2:11" ht="12.75" customHeight="1">
      <c r="B8" s="106"/>
      <c r="C8" s="105"/>
      <c r="D8" s="105"/>
      <c r="E8" s="105"/>
      <c r="F8" s="105"/>
      <c r="G8" s="105"/>
      <c r="H8" s="105"/>
      <c r="I8" s="105"/>
      <c r="J8" s="105"/>
      <c r="K8" s="103"/>
    </row>
    <row r="9" spans="2:11" ht="15" customHeight="1">
      <c r="B9" s="106"/>
      <c r="C9" s="352" t="s">
        <v>448</v>
      </c>
      <c r="D9" s="352"/>
      <c r="E9" s="352"/>
      <c r="F9" s="352"/>
      <c r="G9" s="352"/>
      <c r="H9" s="352"/>
      <c r="I9" s="352"/>
      <c r="J9" s="352"/>
      <c r="K9" s="103"/>
    </row>
    <row r="10" spans="2:11" ht="15" customHeight="1">
      <c r="B10" s="106"/>
      <c r="C10" s="105"/>
      <c r="D10" s="352" t="s">
        <v>449</v>
      </c>
      <c r="E10" s="352"/>
      <c r="F10" s="352"/>
      <c r="G10" s="352"/>
      <c r="H10" s="352"/>
      <c r="I10" s="352"/>
      <c r="J10" s="352"/>
      <c r="K10" s="103"/>
    </row>
    <row r="11" spans="2:11" ht="15" customHeight="1">
      <c r="B11" s="106"/>
      <c r="C11" s="107"/>
      <c r="D11" s="352" t="s">
        <v>450</v>
      </c>
      <c r="E11" s="352"/>
      <c r="F11" s="352"/>
      <c r="G11" s="352"/>
      <c r="H11" s="352"/>
      <c r="I11" s="352"/>
      <c r="J11" s="352"/>
      <c r="K11" s="103"/>
    </row>
    <row r="12" spans="2:11" ht="12.75" customHeight="1">
      <c r="B12" s="106"/>
      <c r="C12" s="107"/>
      <c r="D12" s="107"/>
      <c r="E12" s="107"/>
      <c r="F12" s="107"/>
      <c r="G12" s="107"/>
      <c r="H12" s="107"/>
      <c r="I12" s="107"/>
      <c r="J12" s="107"/>
      <c r="K12" s="103"/>
    </row>
    <row r="13" spans="2:11" ht="15" customHeight="1">
      <c r="B13" s="106"/>
      <c r="C13" s="107"/>
      <c r="D13" s="352" t="s">
        <v>451</v>
      </c>
      <c r="E13" s="352"/>
      <c r="F13" s="352"/>
      <c r="G13" s="352"/>
      <c r="H13" s="352"/>
      <c r="I13" s="352"/>
      <c r="J13" s="352"/>
      <c r="K13" s="103"/>
    </row>
    <row r="14" spans="2:11" ht="15" customHeight="1">
      <c r="B14" s="106"/>
      <c r="C14" s="107"/>
      <c r="D14" s="352" t="s">
        <v>452</v>
      </c>
      <c r="E14" s="352"/>
      <c r="F14" s="352"/>
      <c r="G14" s="352"/>
      <c r="H14" s="352"/>
      <c r="I14" s="352"/>
      <c r="J14" s="352"/>
      <c r="K14" s="103"/>
    </row>
    <row r="15" spans="2:11" ht="15" customHeight="1">
      <c r="B15" s="106"/>
      <c r="C15" s="107"/>
      <c r="D15" s="352" t="s">
        <v>453</v>
      </c>
      <c r="E15" s="352"/>
      <c r="F15" s="352"/>
      <c r="G15" s="352"/>
      <c r="H15" s="352"/>
      <c r="I15" s="352"/>
      <c r="J15" s="352"/>
      <c r="K15" s="103"/>
    </row>
    <row r="16" spans="2:11" ht="15" customHeight="1">
      <c r="B16" s="106"/>
      <c r="C16" s="107"/>
      <c r="D16" s="107"/>
      <c r="E16" s="108" t="s">
        <v>71</v>
      </c>
      <c r="F16" s="352" t="s">
        <v>454</v>
      </c>
      <c r="G16" s="352"/>
      <c r="H16" s="352"/>
      <c r="I16" s="352"/>
      <c r="J16" s="352"/>
      <c r="K16" s="103"/>
    </row>
    <row r="17" spans="2:11" ht="15" customHeight="1">
      <c r="B17" s="106"/>
      <c r="C17" s="107"/>
      <c r="D17" s="107"/>
      <c r="E17" s="108" t="s">
        <v>455</v>
      </c>
      <c r="F17" s="352" t="s">
        <v>456</v>
      </c>
      <c r="G17" s="352"/>
      <c r="H17" s="352"/>
      <c r="I17" s="352"/>
      <c r="J17" s="352"/>
      <c r="K17" s="103"/>
    </row>
    <row r="18" spans="2:11" ht="15" customHeight="1">
      <c r="B18" s="106"/>
      <c r="C18" s="107"/>
      <c r="D18" s="107"/>
      <c r="E18" s="108" t="s">
        <v>457</v>
      </c>
      <c r="F18" s="352" t="s">
        <v>458</v>
      </c>
      <c r="G18" s="352"/>
      <c r="H18" s="352"/>
      <c r="I18" s="352"/>
      <c r="J18" s="352"/>
      <c r="K18" s="103"/>
    </row>
    <row r="19" spans="2:11" ht="15" customHeight="1">
      <c r="B19" s="106"/>
      <c r="C19" s="107"/>
      <c r="D19" s="107"/>
      <c r="E19" s="108" t="s">
        <v>459</v>
      </c>
      <c r="F19" s="352" t="s">
        <v>460</v>
      </c>
      <c r="G19" s="352"/>
      <c r="H19" s="352"/>
      <c r="I19" s="352"/>
      <c r="J19" s="352"/>
      <c r="K19" s="103"/>
    </row>
    <row r="20" spans="2:11" ht="15" customHeight="1">
      <c r="B20" s="106"/>
      <c r="C20" s="107"/>
      <c r="D20" s="107"/>
      <c r="E20" s="108" t="s">
        <v>176</v>
      </c>
      <c r="F20" s="352" t="s">
        <v>208</v>
      </c>
      <c r="G20" s="352"/>
      <c r="H20" s="352"/>
      <c r="I20" s="352"/>
      <c r="J20" s="352"/>
      <c r="K20" s="103"/>
    </row>
    <row r="21" spans="2:11" ht="15" customHeight="1">
      <c r="B21" s="106"/>
      <c r="C21" s="107"/>
      <c r="D21" s="107"/>
      <c r="E21" s="108" t="s">
        <v>461</v>
      </c>
      <c r="F21" s="352" t="s">
        <v>462</v>
      </c>
      <c r="G21" s="352"/>
      <c r="H21" s="352"/>
      <c r="I21" s="352"/>
      <c r="J21" s="352"/>
      <c r="K21" s="103"/>
    </row>
    <row r="22" spans="2:11" ht="12.75" customHeight="1">
      <c r="B22" s="106"/>
      <c r="C22" s="107"/>
      <c r="D22" s="107"/>
      <c r="E22" s="107"/>
      <c r="F22" s="107"/>
      <c r="G22" s="107"/>
      <c r="H22" s="107"/>
      <c r="I22" s="107"/>
      <c r="J22" s="107"/>
      <c r="K22" s="103"/>
    </row>
    <row r="23" spans="2:11" ht="15" customHeight="1">
      <c r="B23" s="106"/>
      <c r="C23" s="352" t="s">
        <v>463</v>
      </c>
      <c r="D23" s="352"/>
      <c r="E23" s="352"/>
      <c r="F23" s="352"/>
      <c r="G23" s="352"/>
      <c r="H23" s="352"/>
      <c r="I23" s="352"/>
      <c r="J23" s="352"/>
      <c r="K23" s="103"/>
    </row>
    <row r="24" spans="2:11" ht="15" customHeight="1">
      <c r="B24" s="106"/>
      <c r="C24" s="352" t="s">
        <v>464</v>
      </c>
      <c r="D24" s="352"/>
      <c r="E24" s="352"/>
      <c r="F24" s="352"/>
      <c r="G24" s="352"/>
      <c r="H24" s="352"/>
      <c r="I24" s="352"/>
      <c r="J24" s="352"/>
      <c r="K24" s="103"/>
    </row>
    <row r="25" spans="2:11" ht="15" customHeight="1">
      <c r="B25" s="106"/>
      <c r="C25" s="105"/>
      <c r="D25" s="352" t="s">
        <v>465</v>
      </c>
      <c r="E25" s="352"/>
      <c r="F25" s="352"/>
      <c r="G25" s="352"/>
      <c r="H25" s="352"/>
      <c r="I25" s="352"/>
      <c r="J25" s="352"/>
      <c r="K25" s="103"/>
    </row>
    <row r="26" spans="2:11" ht="15" customHeight="1">
      <c r="B26" s="106"/>
      <c r="C26" s="107"/>
      <c r="D26" s="352" t="s">
        <v>466</v>
      </c>
      <c r="E26" s="352"/>
      <c r="F26" s="352"/>
      <c r="G26" s="352"/>
      <c r="H26" s="352"/>
      <c r="I26" s="352"/>
      <c r="J26" s="352"/>
      <c r="K26" s="103"/>
    </row>
    <row r="27" spans="2:11" ht="12.75" customHeight="1">
      <c r="B27" s="106"/>
      <c r="C27" s="107"/>
      <c r="D27" s="107"/>
      <c r="E27" s="107"/>
      <c r="F27" s="107"/>
      <c r="G27" s="107"/>
      <c r="H27" s="107"/>
      <c r="I27" s="107"/>
      <c r="J27" s="107"/>
      <c r="K27" s="103"/>
    </row>
    <row r="28" spans="2:11" ht="15" customHeight="1">
      <c r="B28" s="106"/>
      <c r="C28" s="107"/>
      <c r="D28" s="352" t="s">
        <v>467</v>
      </c>
      <c r="E28" s="352"/>
      <c r="F28" s="352"/>
      <c r="G28" s="352"/>
      <c r="H28" s="352"/>
      <c r="I28" s="352"/>
      <c r="J28" s="352"/>
      <c r="K28" s="103"/>
    </row>
    <row r="29" spans="2:11" ht="15" customHeight="1">
      <c r="B29" s="106"/>
      <c r="C29" s="107"/>
      <c r="D29" s="352" t="s">
        <v>468</v>
      </c>
      <c r="E29" s="352"/>
      <c r="F29" s="352"/>
      <c r="G29" s="352"/>
      <c r="H29" s="352"/>
      <c r="I29" s="352"/>
      <c r="J29" s="352"/>
      <c r="K29" s="103"/>
    </row>
    <row r="30" spans="2:11" ht="12.75" customHeight="1">
      <c r="B30" s="106"/>
      <c r="C30" s="107"/>
      <c r="D30" s="107"/>
      <c r="E30" s="107"/>
      <c r="F30" s="107"/>
      <c r="G30" s="107"/>
      <c r="H30" s="107"/>
      <c r="I30" s="107"/>
      <c r="J30" s="107"/>
      <c r="K30" s="103"/>
    </row>
    <row r="31" spans="2:11" ht="15" customHeight="1">
      <c r="B31" s="106"/>
      <c r="C31" s="107"/>
      <c r="D31" s="352" t="s">
        <v>469</v>
      </c>
      <c r="E31" s="352"/>
      <c r="F31" s="352"/>
      <c r="G31" s="352"/>
      <c r="H31" s="352"/>
      <c r="I31" s="352"/>
      <c r="J31" s="352"/>
      <c r="K31" s="103"/>
    </row>
    <row r="32" spans="2:11" ht="15" customHeight="1">
      <c r="B32" s="106"/>
      <c r="C32" s="107"/>
      <c r="D32" s="352" t="s">
        <v>470</v>
      </c>
      <c r="E32" s="352"/>
      <c r="F32" s="352"/>
      <c r="G32" s="352"/>
      <c r="H32" s="352"/>
      <c r="I32" s="352"/>
      <c r="J32" s="352"/>
      <c r="K32" s="103"/>
    </row>
    <row r="33" spans="2:11" ht="15" customHeight="1">
      <c r="B33" s="106"/>
      <c r="C33" s="107"/>
      <c r="D33" s="352" t="s">
        <v>471</v>
      </c>
      <c r="E33" s="352"/>
      <c r="F33" s="352"/>
      <c r="G33" s="352"/>
      <c r="H33" s="352"/>
      <c r="I33" s="352"/>
      <c r="J33" s="352"/>
      <c r="K33" s="103"/>
    </row>
    <row r="34" spans="2:11" ht="15" customHeight="1">
      <c r="B34" s="106"/>
      <c r="C34" s="107"/>
      <c r="D34" s="105"/>
      <c r="E34" s="109" t="s">
        <v>99</v>
      </c>
      <c r="F34" s="105"/>
      <c r="G34" s="352" t="s">
        <v>472</v>
      </c>
      <c r="H34" s="352"/>
      <c r="I34" s="352"/>
      <c r="J34" s="352"/>
      <c r="K34" s="103"/>
    </row>
    <row r="35" spans="2:11" ht="30.75" customHeight="1">
      <c r="B35" s="106"/>
      <c r="C35" s="107"/>
      <c r="D35" s="105"/>
      <c r="E35" s="109" t="s">
        <v>473</v>
      </c>
      <c r="F35" s="105"/>
      <c r="G35" s="352" t="s">
        <v>474</v>
      </c>
      <c r="H35" s="352"/>
      <c r="I35" s="352"/>
      <c r="J35" s="352"/>
      <c r="K35" s="103"/>
    </row>
    <row r="36" spans="2:11" ht="15" customHeight="1">
      <c r="B36" s="106"/>
      <c r="C36" s="107"/>
      <c r="D36" s="105"/>
      <c r="E36" s="109" t="s">
        <v>45</v>
      </c>
      <c r="F36" s="105"/>
      <c r="G36" s="352" t="s">
        <v>475</v>
      </c>
      <c r="H36" s="352"/>
      <c r="I36" s="352"/>
      <c r="J36" s="352"/>
      <c r="K36" s="103"/>
    </row>
    <row r="37" spans="2:11" ht="15" customHeight="1">
      <c r="B37" s="106"/>
      <c r="C37" s="107"/>
      <c r="D37" s="105"/>
      <c r="E37" s="109" t="s">
        <v>100</v>
      </c>
      <c r="F37" s="105"/>
      <c r="G37" s="352" t="s">
        <v>476</v>
      </c>
      <c r="H37" s="352"/>
      <c r="I37" s="352"/>
      <c r="J37" s="352"/>
      <c r="K37" s="103"/>
    </row>
    <row r="38" spans="2:11" ht="15" customHeight="1">
      <c r="B38" s="106"/>
      <c r="C38" s="107"/>
      <c r="D38" s="105"/>
      <c r="E38" s="109" t="s">
        <v>101</v>
      </c>
      <c r="F38" s="105"/>
      <c r="G38" s="352" t="s">
        <v>477</v>
      </c>
      <c r="H38" s="352"/>
      <c r="I38" s="352"/>
      <c r="J38" s="352"/>
      <c r="K38" s="103"/>
    </row>
    <row r="39" spans="2:11" ht="15" customHeight="1">
      <c r="B39" s="106"/>
      <c r="C39" s="107"/>
      <c r="D39" s="105"/>
      <c r="E39" s="109" t="s">
        <v>102</v>
      </c>
      <c r="F39" s="105"/>
      <c r="G39" s="352" t="s">
        <v>478</v>
      </c>
      <c r="H39" s="352"/>
      <c r="I39" s="352"/>
      <c r="J39" s="352"/>
      <c r="K39" s="103"/>
    </row>
    <row r="40" spans="2:11" ht="15" customHeight="1">
      <c r="B40" s="106"/>
      <c r="C40" s="107"/>
      <c r="D40" s="105"/>
      <c r="E40" s="109" t="s">
        <v>479</v>
      </c>
      <c r="F40" s="105"/>
      <c r="G40" s="352" t="s">
        <v>480</v>
      </c>
      <c r="H40" s="352"/>
      <c r="I40" s="352"/>
      <c r="J40" s="352"/>
      <c r="K40" s="103"/>
    </row>
    <row r="41" spans="2:11" ht="15" customHeight="1">
      <c r="B41" s="106"/>
      <c r="C41" s="107"/>
      <c r="D41" s="105"/>
      <c r="E41" s="109"/>
      <c r="F41" s="105"/>
      <c r="G41" s="352" t="s">
        <v>481</v>
      </c>
      <c r="H41" s="352"/>
      <c r="I41" s="352"/>
      <c r="J41" s="352"/>
      <c r="K41" s="103"/>
    </row>
    <row r="42" spans="2:11" ht="15" customHeight="1">
      <c r="B42" s="106"/>
      <c r="C42" s="107"/>
      <c r="D42" s="105"/>
      <c r="E42" s="109" t="s">
        <v>482</v>
      </c>
      <c r="F42" s="105"/>
      <c r="G42" s="352" t="s">
        <v>483</v>
      </c>
      <c r="H42" s="352"/>
      <c r="I42" s="352"/>
      <c r="J42" s="352"/>
      <c r="K42" s="103"/>
    </row>
    <row r="43" spans="2:11" ht="15" customHeight="1">
      <c r="B43" s="106"/>
      <c r="C43" s="107"/>
      <c r="D43" s="105"/>
      <c r="E43" s="109" t="s">
        <v>104</v>
      </c>
      <c r="F43" s="105"/>
      <c r="G43" s="352" t="s">
        <v>484</v>
      </c>
      <c r="H43" s="352"/>
      <c r="I43" s="352"/>
      <c r="J43" s="352"/>
      <c r="K43" s="103"/>
    </row>
    <row r="44" spans="2:11" ht="12.75" customHeight="1">
      <c r="B44" s="106"/>
      <c r="C44" s="107"/>
      <c r="D44" s="105"/>
      <c r="E44" s="105"/>
      <c r="F44" s="105"/>
      <c r="G44" s="105"/>
      <c r="H44" s="105"/>
      <c r="I44" s="105"/>
      <c r="J44" s="105"/>
      <c r="K44" s="103"/>
    </row>
    <row r="45" spans="2:11" ht="15" customHeight="1">
      <c r="B45" s="106"/>
      <c r="C45" s="107"/>
      <c r="D45" s="352" t="s">
        <v>485</v>
      </c>
      <c r="E45" s="352"/>
      <c r="F45" s="352"/>
      <c r="G45" s="352"/>
      <c r="H45" s="352"/>
      <c r="I45" s="352"/>
      <c r="J45" s="352"/>
      <c r="K45" s="103"/>
    </row>
    <row r="46" spans="2:11" ht="15" customHeight="1">
      <c r="B46" s="106"/>
      <c r="C46" s="107"/>
      <c r="D46" s="107"/>
      <c r="E46" s="352" t="s">
        <v>486</v>
      </c>
      <c r="F46" s="352"/>
      <c r="G46" s="352"/>
      <c r="H46" s="352"/>
      <c r="I46" s="352"/>
      <c r="J46" s="352"/>
      <c r="K46" s="103"/>
    </row>
    <row r="47" spans="2:11" ht="15" customHeight="1">
      <c r="B47" s="106"/>
      <c r="C47" s="107"/>
      <c r="D47" s="107"/>
      <c r="E47" s="352" t="s">
        <v>487</v>
      </c>
      <c r="F47" s="352"/>
      <c r="G47" s="352"/>
      <c r="H47" s="352"/>
      <c r="I47" s="352"/>
      <c r="J47" s="352"/>
      <c r="K47" s="103"/>
    </row>
    <row r="48" spans="2:11" ht="15" customHeight="1">
      <c r="B48" s="106"/>
      <c r="C48" s="107"/>
      <c r="D48" s="107"/>
      <c r="E48" s="352" t="s">
        <v>488</v>
      </c>
      <c r="F48" s="352"/>
      <c r="G48" s="352"/>
      <c r="H48" s="352"/>
      <c r="I48" s="352"/>
      <c r="J48" s="352"/>
      <c r="K48" s="103"/>
    </row>
    <row r="49" spans="2:11" ht="15" customHeight="1">
      <c r="B49" s="106"/>
      <c r="C49" s="107"/>
      <c r="D49" s="352" t="s">
        <v>489</v>
      </c>
      <c r="E49" s="352"/>
      <c r="F49" s="352"/>
      <c r="G49" s="352"/>
      <c r="H49" s="352"/>
      <c r="I49" s="352"/>
      <c r="J49" s="352"/>
      <c r="K49" s="103"/>
    </row>
    <row r="50" spans="2:11" ht="25.5" customHeight="1">
      <c r="B50" s="102"/>
      <c r="C50" s="357" t="s">
        <v>490</v>
      </c>
      <c r="D50" s="357"/>
      <c r="E50" s="357"/>
      <c r="F50" s="357"/>
      <c r="G50" s="357"/>
      <c r="H50" s="357"/>
      <c r="I50" s="357"/>
      <c r="J50" s="357"/>
      <c r="K50" s="103"/>
    </row>
    <row r="51" spans="2:11" ht="5.25" customHeight="1">
      <c r="B51" s="102"/>
      <c r="C51" s="104"/>
      <c r="D51" s="104"/>
      <c r="E51" s="104"/>
      <c r="F51" s="104"/>
      <c r="G51" s="104"/>
      <c r="H51" s="104"/>
      <c r="I51" s="104"/>
      <c r="J51" s="104"/>
      <c r="K51" s="103"/>
    </row>
    <row r="52" spans="2:11" ht="15" customHeight="1">
      <c r="B52" s="102"/>
      <c r="C52" s="352" t="s">
        <v>491</v>
      </c>
      <c r="D52" s="352"/>
      <c r="E52" s="352"/>
      <c r="F52" s="352"/>
      <c r="G52" s="352"/>
      <c r="H52" s="352"/>
      <c r="I52" s="352"/>
      <c r="J52" s="352"/>
      <c r="K52" s="103"/>
    </row>
    <row r="53" spans="2:11" ht="15" customHeight="1">
      <c r="B53" s="102"/>
      <c r="C53" s="352" t="s">
        <v>492</v>
      </c>
      <c r="D53" s="352"/>
      <c r="E53" s="352"/>
      <c r="F53" s="352"/>
      <c r="G53" s="352"/>
      <c r="H53" s="352"/>
      <c r="I53" s="352"/>
      <c r="J53" s="352"/>
      <c r="K53" s="103"/>
    </row>
    <row r="54" spans="2:11" ht="12.75" customHeight="1">
      <c r="B54" s="102"/>
      <c r="C54" s="105"/>
      <c r="D54" s="105"/>
      <c r="E54" s="105"/>
      <c r="F54" s="105"/>
      <c r="G54" s="105"/>
      <c r="H54" s="105"/>
      <c r="I54" s="105"/>
      <c r="J54" s="105"/>
      <c r="K54" s="103"/>
    </row>
    <row r="55" spans="2:11" ht="15" customHeight="1">
      <c r="B55" s="102"/>
      <c r="C55" s="352" t="s">
        <v>493</v>
      </c>
      <c r="D55" s="352"/>
      <c r="E55" s="352"/>
      <c r="F55" s="352"/>
      <c r="G55" s="352"/>
      <c r="H55" s="352"/>
      <c r="I55" s="352"/>
      <c r="J55" s="352"/>
      <c r="K55" s="103"/>
    </row>
    <row r="56" spans="2:11" ht="15" customHeight="1">
      <c r="B56" s="102"/>
      <c r="C56" s="107"/>
      <c r="D56" s="352" t="s">
        <v>494</v>
      </c>
      <c r="E56" s="352"/>
      <c r="F56" s="352"/>
      <c r="G56" s="352"/>
      <c r="H56" s="352"/>
      <c r="I56" s="352"/>
      <c r="J56" s="352"/>
      <c r="K56" s="103"/>
    </row>
    <row r="57" spans="2:11" ht="15" customHeight="1">
      <c r="B57" s="102"/>
      <c r="C57" s="107"/>
      <c r="D57" s="352" t="s">
        <v>495</v>
      </c>
      <c r="E57" s="352"/>
      <c r="F57" s="352"/>
      <c r="G57" s="352"/>
      <c r="H57" s="352"/>
      <c r="I57" s="352"/>
      <c r="J57" s="352"/>
      <c r="K57" s="103"/>
    </row>
    <row r="58" spans="2:11" ht="15" customHeight="1">
      <c r="B58" s="102"/>
      <c r="C58" s="107"/>
      <c r="D58" s="352" t="s">
        <v>496</v>
      </c>
      <c r="E58" s="352"/>
      <c r="F58" s="352"/>
      <c r="G58" s="352"/>
      <c r="H58" s="352"/>
      <c r="I58" s="352"/>
      <c r="J58" s="352"/>
      <c r="K58" s="103"/>
    </row>
    <row r="59" spans="2:11" ht="15" customHeight="1">
      <c r="B59" s="102"/>
      <c r="C59" s="107"/>
      <c r="D59" s="352" t="s">
        <v>497</v>
      </c>
      <c r="E59" s="352"/>
      <c r="F59" s="352"/>
      <c r="G59" s="352"/>
      <c r="H59" s="352"/>
      <c r="I59" s="352"/>
      <c r="J59" s="352"/>
      <c r="K59" s="103"/>
    </row>
    <row r="60" spans="2:11" ht="15" customHeight="1">
      <c r="B60" s="102"/>
      <c r="C60" s="107"/>
      <c r="D60" s="353" t="s">
        <v>498</v>
      </c>
      <c r="E60" s="353"/>
      <c r="F60" s="353"/>
      <c r="G60" s="353"/>
      <c r="H60" s="353"/>
      <c r="I60" s="353"/>
      <c r="J60" s="353"/>
      <c r="K60" s="103"/>
    </row>
    <row r="61" spans="2:11" ht="15" customHeight="1">
      <c r="B61" s="102"/>
      <c r="C61" s="107"/>
      <c r="D61" s="352" t="s">
        <v>499</v>
      </c>
      <c r="E61" s="352"/>
      <c r="F61" s="352"/>
      <c r="G61" s="352"/>
      <c r="H61" s="352"/>
      <c r="I61" s="352"/>
      <c r="J61" s="352"/>
      <c r="K61" s="103"/>
    </row>
    <row r="62" spans="2:11" ht="12.75" customHeight="1">
      <c r="B62" s="102"/>
      <c r="C62" s="107"/>
      <c r="D62" s="107"/>
      <c r="E62" s="110"/>
      <c r="F62" s="107"/>
      <c r="G62" s="107"/>
      <c r="H62" s="107"/>
      <c r="I62" s="107"/>
      <c r="J62" s="107"/>
      <c r="K62" s="103"/>
    </row>
    <row r="63" spans="2:11" ht="15" customHeight="1">
      <c r="B63" s="102"/>
      <c r="C63" s="107"/>
      <c r="D63" s="352" t="s">
        <v>500</v>
      </c>
      <c r="E63" s="352"/>
      <c r="F63" s="352"/>
      <c r="G63" s="352"/>
      <c r="H63" s="352"/>
      <c r="I63" s="352"/>
      <c r="J63" s="352"/>
      <c r="K63" s="103"/>
    </row>
    <row r="64" spans="2:11" ht="15" customHeight="1">
      <c r="B64" s="102"/>
      <c r="C64" s="107"/>
      <c r="D64" s="353" t="s">
        <v>501</v>
      </c>
      <c r="E64" s="353"/>
      <c r="F64" s="353"/>
      <c r="G64" s="353"/>
      <c r="H64" s="353"/>
      <c r="I64" s="353"/>
      <c r="J64" s="353"/>
      <c r="K64" s="103"/>
    </row>
    <row r="65" spans="2:11" ht="15" customHeight="1">
      <c r="B65" s="102"/>
      <c r="C65" s="107"/>
      <c r="D65" s="352" t="s">
        <v>502</v>
      </c>
      <c r="E65" s="352"/>
      <c r="F65" s="352"/>
      <c r="G65" s="352"/>
      <c r="H65" s="352"/>
      <c r="I65" s="352"/>
      <c r="J65" s="352"/>
      <c r="K65" s="103"/>
    </row>
    <row r="66" spans="2:11" ht="15" customHeight="1">
      <c r="B66" s="102"/>
      <c r="C66" s="107"/>
      <c r="D66" s="352" t="s">
        <v>503</v>
      </c>
      <c r="E66" s="352"/>
      <c r="F66" s="352"/>
      <c r="G66" s="352"/>
      <c r="H66" s="352"/>
      <c r="I66" s="352"/>
      <c r="J66" s="352"/>
      <c r="K66" s="103"/>
    </row>
    <row r="67" spans="2:11" ht="15" customHeight="1">
      <c r="B67" s="102"/>
      <c r="C67" s="107"/>
      <c r="D67" s="352" t="s">
        <v>504</v>
      </c>
      <c r="E67" s="352"/>
      <c r="F67" s="352"/>
      <c r="G67" s="352"/>
      <c r="H67" s="352"/>
      <c r="I67" s="352"/>
      <c r="J67" s="352"/>
      <c r="K67" s="103"/>
    </row>
    <row r="68" spans="2:11" ht="15" customHeight="1">
      <c r="B68" s="102"/>
      <c r="C68" s="107"/>
      <c r="D68" s="352" t="s">
        <v>505</v>
      </c>
      <c r="E68" s="352"/>
      <c r="F68" s="352"/>
      <c r="G68" s="352"/>
      <c r="H68" s="352"/>
      <c r="I68" s="352"/>
      <c r="J68" s="352"/>
      <c r="K68" s="103"/>
    </row>
    <row r="69" spans="2:11" ht="12.75" customHeight="1">
      <c r="B69" s="111"/>
      <c r="C69" s="112"/>
      <c r="D69" s="112"/>
      <c r="E69" s="112"/>
      <c r="F69" s="112"/>
      <c r="G69" s="112"/>
      <c r="H69" s="112"/>
      <c r="I69" s="112"/>
      <c r="J69" s="112"/>
      <c r="K69" s="113"/>
    </row>
    <row r="70" spans="2:11" ht="18.75" customHeight="1">
      <c r="B70" s="114"/>
      <c r="C70" s="114"/>
      <c r="D70" s="114"/>
      <c r="E70" s="114"/>
      <c r="F70" s="114"/>
      <c r="G70" s="114"/>
      <c r="H70" s="114"/>
      <c r="I70" s="114"/>
      <c r="J70" s="114"/>
      <c r="K70" s="115"/>
    </row>
    <row r="71" spans="2:11" ht="18.75" customHeight="1"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  <row r="72" spans="2:11" ht="7.5" customHeight="1">
      <c r="B72" s="116"/>
      <c r="C72" s="117"/>
      <c r="D72" s="117"/>
      <c r="E72" s="117"/>
      <c r="F72" s="117"/>
      <c r="G72" s="117"/>
      <c r="H72" s="117"/>
      <c r="I72" s="117"/>
      <c r="J72" s="117"/>
      <c r="K72" s="118"/>
    </row>
    <row r="73" spans="2:11" ht="45" customHeight="1">
      <c r="B73" s="119"/>
      <c r="C73" s="355" t="s">
        <v>86</v>
      </c>
      <c r="D73" s="355"/>
      <c r="E73" s="355"/>
      <c r="F73" s="355"/>
      <c r="G73" s="355"/>
      <c r="H73" s="355"/>
      <c r="I73" s="355"/>
      <c r="J73" s="355"/>
      <c r="K73" s="120"/>
    </row>
    <row r="74" spans="2:11" ht="17.25" customHeight="1">
      <c r="B74" s="119"/>
      <c r="C74" s="121" t="s">
        <v>506</v>
      </c>
      <c r="D74" s="121"/>
      <c r="E74" s="121"/>
      <c r="F74" s="121" t="s">
        <v>507</v>
      </c>
      <c r="G74" s="122"/>
      <c r="H74" s="121" t="s">
        <v>100</v>
      </c>
      <c r="I74" s="121" t="s">
        <v>49</v>
      </c>
      <c r="J74" s="121" t="s">
        <v>508</v>
      </c>
      <c r="K74" s="120"/>
    </row>
    <row r="75" spans="2:11" ht="17.25" customHeight="1">
      <c r="B75" s="119"/>
      <c r="C75" s="123" t="s">
        <v>509</v>
      </c>
      <c r="D75" s="123"/>
      <c r="E75" s="123"/>
      <c r="F75" s="124" t="s">
        <v>510</v>
      </c>
      <c r="G75" s="125"/>
      <c r="H75" s="123"/>
      <c r="I75" s="123"/>
      <c r="J75" s="123" t="s">
        <v>511</v>
      </c>
      <c r="K75" s="120"/>
    </row>
    <row r="76" spans="2:11" ht="5.25" customHeight="1">
      <c r="B76" s="119"/>
      <c r="C76" s="126"/>
      <c r="D76" s="126"/>
      <c r="E76" s="126"/>
      <c r="F76" s="126"/>
      <c r="G76" s="127"/>
      <c r="H76" s="126"/>
      <c r="I76" s="126"/>
      <c r="J76" s="126"/>
      <c r="K76" s="120"/>
    </row>
    <row r="77" spans="2:11" ht="15" customHeight="1">
      <c r="B77" s="119"/>
      <c r="C77" s="109" t="s">
        <v>45</v>
      </c>
      <c r="D77" s="126"/>
      <c r="E77" s="126"/>
      <c r="F77" s="128" t="s">
        <v>512</v>
      </c>
      <c r="G77" s="127"/>
      <c r="H77" s="109" t="s">
        <v>513</v>
      </c>
      <c r="I77" s="109" t="s">
        <v>514</v>
      </c>
      <c r="J77" s="109">
        <v>20</v>
      </c>
      <c r="K77" s="120"/>
    </row>
    <row r="78" spans="2:11" ht="15" customHeight="1">
      <c r="B78" s="119"/>
      <c r="C78" s="109" t="s">
        <v>515</v>
      </c>
      <c r="D78" s="109"/>
      <c r="E78" s="109"/>
      <c r="F78" s="128" t="s">
        <v>512</v>
      </c>
      <c r="G78" s="127"/>
      <c r="H78" s="109" t="s">
        <v>516</v>
      </c>
      <c r="I78" s="109" t="s">
        <v>514</v>
      </c>
      <c r="J78" s="109">
        <v>120</v>
      </c>
      <c r="K78" s="120"/>
    </row>
    <row r="79" spans="2:11" ht="15" customHeight="1">
      <c r="B79" s="129"/>
      <c r="C79" s="109" t="s">
        <v>517</v>
      </c>
      <c r="D79" s="109"/>
      <c r="E79" s="109"/>
      <c r="F79" s="128" t="s">
        <v>518</v>
      </c>
      <c r="G79" s="127"/>
      <c r="H79" s="109" t="s">
        <v>519</v>
      </c>
      <c r="I79" s="109" t="s">
        <v>514</v>
      </c>
      <c r="J79" s="109">
        <v>50</v>
      </c>
      <c r="K79" s="120"/>
    </row>
    <row r="80" spans="2:11" ht="15" customHeight="1">
      <c r="B80" s="129"/>
      <c r="C80" s="109" t="s">
        <v>520</v>
      </c>
      <c r="D80" s="109"/>
      <c r="E80" s="109"/>
      <c r="F80" s="128" t="s">
        <v>512</v>
      </c>
      <c r="G80" s="127"/>
      <c r="H80" s="109" t="s">
        <v>521</v>
      </c>
      <c r="I80" s="109" t="s">
        <v>522</v>
      </c>
      <c r="J80" s="109"/>
      <c r="K80" s="120"/>
    </row>
    <row r="81" spans="2:11" ht="15" customHeight="1">
      <c r="B81" s="129"/>
      <c r="C81" s="130" t="s">
        <v>523</v>
      </c>
      <c r="D81" s="130"/>
      <c r="E81" s="130"/>
      <c r="F81" s="131" t="s">
        <v>518</v>
      </c>
      <c r="G81" s="130"/>
      <c r="H81" s="130" t="s">
        <v>524</v>
      </c>
      <c r="I81" s="130" t="s">
        <v>514</v>
      </c>
      <c r="J81" s="130">
        <v>15</v>
      </c>
      <c r="K81" s="120"/>
    </row>
    <row r="82" spans="2:11" ht="15" customHeight="1">
      <c r="B82" s="129"/>
      <c r="C82" s="130" t="s">
        <v>525</v>
      </c>
      <c r="D82" s="130"/>
      <c r="E82" s="130"/>
      <c r="F82" s="131" t="s">
        <v>518</v>
      </c>
      <c r="G82" s="130"/>
      <c r="H82" s="130" t="s">
        <v>526</v>
      </c>
      <c r="I82" s="130" t="s">
        <v>514</v>
      </c>
      <c r="J82" s="130">
        <v>15</v>
      </c>
      <c r="K82" s="120"/>
    </row>
    <row r="83" spans="2:11" ht="15" customHeight="1">
      <c r="B83" s="129"/>
      <c r="C83" s="130" t="s">
        <v>527</v>
      </c>
      <c r="D83" s="130"/>
      <c r="E83" s="130"/>
      <c r="F83" s="131" t="s">
        <v>518</v>
      </c>
      <c r="G83" s="130"/>
      <c r="H83" s="130" t="s">
        <v>528</v>
      </c>
      <c r="I83" s="130" t="s">
        <v>514</v>
      </c>
      <c r="J83" s="130">
        <v>20</v>
      </c>
      <c r="K83" s="120"/>
    </row>
    <row r="84" spans="2:11" ht="15" customHeight="1">
      <c r="B84" s="129"/>
      <c r="C84" s="130" t="s">
        <v>529</v>
      </c>
      <c r="D84" s="130"/>
      <c r="E84" s="130"/>
      <c r="F84" s="131" t="s">
        <v>518</v>
      </c>
      <c r="G84" s="130"/>
      <c r="H84" s="130" t="s">
        <v>530</v>
      </c>
      <c r="I84" s="130" t="s">
        <v>514</v>
      </c>
      <c r="J84" s="130">
        <v>20</v>
      </c>
      <c r="K84" s="120"/>
    </row>
    <row r="85" spans="2:11" ht="15" customHeight="1">
      <c r="B85" s="129"/>
      <c r="C85" s="109" t="s">
        <v>531</v>
      </c>
      <c r="D85" s="109"/>
      <c r="E85" s="109"/>
      <c r="F85" s="128" t="s">
        <v>518</v>
      </c>
      <c r="G85" s="127"/>
      <c r="H85" s="109" t="s">
        <v>532</v>
      </c>
      <c r="I85" s="109" t="s">
        <v>514</v>
      </c>
      <c r="J85" s="109">
        <v>50</v>
      </c>
      <c r="K85" s="120"/>
    </row>
    <row r="86" spans="2:11" ht="15" customHeight="1">
      <c r="B86" s="129"/>
      <c r="C86" s="109" t="s">
        <v>533</v>
      </c>
      <c r="D86" s="109"/>
      <c r="E86" s="109"/>
      <c r="F86" s="128" t="s">
        <v>518</v>
      </c>
      <c r="G86" s="127"/>
      <c r="H86" s="109" t="s">
        <v>534</v>
      </c>
      <c r="I86" s="109" t="s">
        <v>514</v>
      </c>
      <c r="J86" s="109">
        <v>20</v>
      </c>
      <c r="K86" s="120"/>
    </row>
    <row r="87" spans="2:11" ht="15" customHeight="1">
      <c r="B87" s="129"/>
      <c r="C87" s="109" t="s">
        <v>535</v>
      </c>
      <c r="D87" s="109"/>
      <c r="E87" s="109"/>
      <c r="F87" s="128" t="s">
        <v>518</v>
      </c>
      <c r="G87" s="127"/>
      <c r="H87" s="109" t="s">
        <v>536</v>
      </c>
      <c r="I87" s="109" t="s">
        <v>514</v>
      </c>
      <c r="J87" s="109">
        <v>20</v>
      </c>
      <c r="K87" s="120"/>
    </row>
    <row r="88" spans="2:11" ht="15" customHeight="1">
      <c r="B88" s="129"/>
      <c r="C88" s="109" t="s">
        <v>537</v>
      </c>
      <c r="D88" s="109"/>
      <c r="E88" s="109"/>
      <c r="F88" s="128" t="s">
        <v>518</v>
      </c>
      <c r="G88" s="127"/>
      <c r="H88" s="109" t="s">
        <v>538</v>
      </c>
      <c r="I88" s="109" t="s">
        <v>514</v>
      </c>
      <c r="J88" s="109">
        <v>50</v>
      </c>
      <c r="K88" s="120"/>
    </row>
    <row r="89" spans="2:11" ht="15" customHeight="1">
      <c r="B89" s="129"/>
      <c r="C89" s="109" t="s">
        <v>539</v>
      </c>
      <c r="D89" s="109"/>
      <c r="E89" s="109"/>
      <c r="F89" s="128" t="s">
        <v>518</v>
      </c>
      <c r="G89" s="127"/>
      <c r="H89" s="109" t="s">
        <v>539</v>
      </c>
      <c r="I89" s="109" t="s">
        <v>514</v>
      </c>
      <c r="J89" s="109">
        <v>50</v>
      </c>
      <c r="K89" s="120"/>
    </row>
    <row r="90" spans="2:11" ht="15" customHeight="1">
      <c r="B90" s="129"/>
      <c r="C90" s="109" t="s">
        <v>105</v>
      </c>
      <c r="D90" s="109"/>
      <c r="E90" s="109"/>
      <c r="F90" s="128" t="s">
        <v>518</v>
      </c>
      <c r="G90" s="127"/>
      <c r="H90" s="109" t="s">
        <v>540</v>
      </c>
      <c r="I90" s="109" t="s">
        <v>514</v>
      </c>
      <c r="J90" s="109">
        <v>255</v>
      </c>
      <c r="K90" s="120"/>
    </row>
    <row r="91" spans="2:11" ht="15" customHeight="1">
      <c r="B91" s="129"/>
      <c r="C91" s="109" t="s">
        <v>541</v>
      </c>
      <c r="D91" s="109"/>
      <c r="E91" s="109"/>
      <c r="F91" s="128" t="s">
        <v>512</v>
      </c>
      <c r="G91" s="127"/>
      <c r="H91" s="109" t="s">
        <v>542</v>
      </c>
      <c r="I91" s="109" t="s">
        <v>543</v>
      </c>
      <c r="J91" s="109"/>
      <c r="K91" s="120"/>
    </row>
    <row r="92" spans="2:11" ht="15" customHeight="1">
      <c r="B92" s="129"/>
      <c r="C92" s="109" t="s">
        <v>544</v>
      </c>
      <c r="D92" s="109"/>
      <c r="E92" s="109"/>
      <c r="F92" s="128" t="s">
        <v>512</v>
      </c>
      <c r="G92" s="127"/>
      <c r="H92" s="109" t="s">
        <v>545</v>
      </c>
      <c r="I92" s="109" t="s">
        <v>546</v>
      </c>
      <c r="J92" s="109"/>
      <c r="K92" s="120"/>
    </row>
    <row r="93" spans="2:11" ht="15" customHeight="1">
      <c r="B93" s="129"/>
      <c r="C93" s="109" t="s">
        <v>547</v>
      </c>
      <c r="D93" s="109"/>
      <c r="E93" s="109"/>
      <c r="F93" s="128" t="s">
        <v>512</v>
      </c>
      <c r="G93" s="127"/>
      <c r="H93" s="109" t="s">
        <v>547</v>
      </c>
      <c r="I93" s="109" t="s">
        <v>546</v>
      </c>
      <c r="J93" s="109"/>
      <c r="K93" s="120"/>
    </row>
    <row r="94" spans="2:11" ht="15" customHeight="1">
      <c r="B94" s="129"/>
      <c r="C94" s="109" t="s">
        <v>31</v>
      </c>
      <c r="D94" s="109"/>
      <c r="E94" s="109"/>
      <c r="F94" s="128" t="s">
        <v>512</v>
      </c>
      <c r="G94" s="127"/>
      <c r="H94" s="109" t="s">
        <v>548</v>
      </c>
      <c r="I94" s="109" t="s">
        <v>546</v>
      </c>
      <c r="J94" s="109"/>
      <c r="K94" s="120"/>
    </row>
    <row r="95" spans="2:11" ht="15" customHeight="1">
      <c r="B95" s="129"/>
      <c r="C95" s="109" t="s">
        <v>41</v>
      </c>
      <c r="D95" s="109"/>
      <c r="E95" s="109"/>
      <c r="F95" s="128" t="s">
        <v>512</v>
      </c>
      <c r="G95" s="127"/>
      <c r="H95" s="109" t="s">
        <v>549</v>
      </c>
      <c r="I95" s="109" t="s">
        <v>546</v>
      </c>
      <c r="J95" s="109"/>
      <c r="K95" s="120"/>
    </row>
    <row r="96" spans="2:11" ht="15" customHeight="1">
      <c r="B96" s="132"/>
      <c r="C96" s="133"/>
      <c r="D96" s="133"/>
      <c r="E96" s="133"/>
      <c r="F96" s="133"/>
      <c r="G96" s="133"/>
      <c r="H96" s="133"/>
      <c r="I96" s="133"/>
      <c r="J96" s="133"/>
      <c r="K96" s="134"/>
    </row>
    <row r="97" spans="2:11" ht="18.75" customHeight="1">
      <c r="B97" s="135"/>
      <c r="C97" s="136"/>
      <c r="D97" s="136"/>
      <c r="E97" s="136"/>
      <c r="F97" s="136"/>
      <c r="G97" s="136"/>
      <c r="H97" s="136"/>
      <c r="I97" s="136"/>
      <c r="J97" s="136"/>
      <c r="K97" s="135"/>
    </row>
    <row r="98" spans="2:11" ht="18.75" customHeight="1"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2:11" ht="7.5" customHeight="1">
      <c r="B99" s="116"/>
      <c r="C99" s="117"/>
      <c r="D99" s="117"/>
      <c r="E99" s="117"/>
      <c r="F99" s="117"/>
      <c r="G99" s="117"/>
      <c r="H99" s="117"/>
      <c r="I99" s="117"/>
      <c r="J99" s="117"/>
      <c r="K99" s="118"/>
    </row>
    <row r="100" spans="2:11" ht="45" customHeight="1">
      <c r="B100" s="119"/>
      <c r="C100" s="355" t="s">
        <v>550</v>
      </c>
      <c r="D100" s="355"/>
      <c r="E100" s="355"/>
      <c r="F100" s="355"/>
      <c r="G100" s="355"/>
      <c r="H100" s="355"/>
      <c r="I100" s="355"/>
      <c r="J100" s="355"/>
      <c r="K100" s="120"/>
    </row>
    <row r="101" spans="2:11" ht="17.25" customHeight="1">
      <c r="B101" s="119"/>
      <c r="C101" s="121" t="s">
        <v>506</v>
      </c>
      <c r="D101" s="121"/>
      <c r="E101" s="121"/>
      <c r="F101" s="121" t="s">
        <v>507</v>
      </c>
      <c r="G101" s="122"/>
      <c r="H101" s="121" t="s">
        <v>100</v>
      </c>
      <c r="I101" s="121" t="s">
        <v>49</v>
      </c>
      <c r="J101" s="121" t="s">
        <v>508</v>
      </c>
      <c r="K101" s="120"/>
    </row>
    <row r="102" spans="2:11" ht="17.25" customHeight="1">
      <c r="B102" s="119"/>
      <c r="C102" s="123" t="s">
        <v>509</v>
      </c>
      <c r="D102" s="123"/>
      <c r="E102" s="123"/>
      <c r="F102" s="124" t="s">
        <v>510</v>
      </c>
      <c r="G102" s="125"/>
      <c r="H102" s="123"/>
      <c r="I102" s="123"/>
      <c r="J102" s="123" t="s">
        <v>511</v>
      </c>
      <c r="K102" s="120"/>
    </row>
    <row r="103" spans="2:11" ht="5.25" customHeight="1">
      <c r="B103" s="119"/>
      <c r="C103" s="121"/>
      <c r="D103" s="121"/>
      <c r="E103" s="121"/>
      <c r="F103" s="121"/>
      <c r="G103" s="137"/>
      <c r="H103" s="121"/>
      <c r="I103" s="121"/>
      <c r="J103" s="121"/>
      <c r="K103" s="120"/>
    </row>
    <row r="104" spans="2:11" ht="15" customHeight="1">
      <c r="B104" s="119"/>
      <c r="C104" s="109" t="s">
        <v>45</v>
      </c>
      <c r="D104" s="126"/>
      <c r="E104" s="126"/>
      <c r="F104" s="128" t="s">
        <v>512</v>
      </c>
      <c r="G104" s="137"/>
      <c r="H104" s="109" t="s">
        <v>551</v>
      </c>
      <c r="I104" s="109" t="s">
        <v>514</v>
      </c>
      <c r="J104" s="109">
        <v>20</v>
      </c>
      <c r="K104" s="120"/>
    </row>
    <row r="105" spans="2:11" ht="15" customHeight="1">
      <c r="B105" s="119"/>
      <c r="C105" s="109" t="s">
        <v>515</v>
      </c>
      <c r="D105" s="109"/>
      <c r="E105" s="109"/>
      <c r="F105" s="128" t="s">
        <v>512</v>
      </c>
      <c r="G105" s="109"/>
      <c r="H105" s="109" t="s">
        <v>551</v>
      </c>
      <c r="I105" s="109" t="s">
        <v>514</v>
      </c>
      <c r="J105" s="109">
        <v>120</v>
      </c>
      <c r="K105" s="120"/>
    </row>
    <row r="106" spans="2:11" ht="15" customHeight="1">
      <c r="B106" s="129"/>
      <c r="C106" s="109" t="s">
        <v>517</v>
      </c>
      <c r="D106" s="109"/>
      <c r="E106" s="109"/>
      <c r="F106" s="128" t="s">
        <v>518</v>
      </c>
      <c r="G106" s="109"/>
      <c r="H106" s="109" t="s">
        <v>551</v>
      </c>
      <c r="I106" s="109" t="s">
        <v>514</v>
      </c>
      <c r="J106" s="109">
        <v>50</v>
      </c>
      <c r="K106" s="120"/>
    </row>
    <row r="107" spans="2:11" ht="15" customHeight="1">
      <c r="B107" s="129"/>
      <c r="C107" s="109" t="s">
        <v>520</v>
      </c>
      <c r="D107" s="109"/>
      <c r="E107" s="109"/>
      <c r="F107" s="128" t="s">
        <v>512</v>
      </c>
      <c r="G107" s="109"/>
      <c r="H107" s="109" t="s">
        <v>551</v>
      </c>
      <c r="I107" s="109" t="s">
        <v>522</v>
      </c>
      <c r="J107" s="109"/>
      <c r="K107" s="120"/>
    </row>
    <row r="108" spans="2:11" ht="15" customHeight="1">
      <c r="B108" s="129"/>
      <c r="C108" s="109" t="s">
        <v>531</v>
      </c>
      <c r="D108" s="109"/>
      <c r="E108" s="109"/>
      <c r="F108" s="128" t="s">
        <v>518</v>
      </c>
      <c r="G108" s="109"/>
      <c r="H108" s="109" t="s">
        <v>551</v>
      </c>
      <c r="I108" s="109" t="s">
        <v>514</v>
      </c>
      <c r="J108" s="109">
        <v>50</v>
      </c>
      <c r="K108" s="120"/>
    </row>
    <row r="109" spans="2:11" ht="15" customHeight="1">
      <c r="B109" s="129"/>
      <c r="C109" s="109" t="s">
        <v>539</v>
      </c>
      <c r="D109" s="109"/>
      <c r="E109" s="109"/>
      <c r="F109" s="128" t="s">
        <v>518</v>
      </c>
      <c r="G109" s="109"/>
      <c r="H109" s="109" t="s">
        <v>551</v>
      </c>
      <c r="I109" s="109" t="s">
        <v>514</v>
      </c>
      <c r="J109" s="109">
        <v>50</v>
      </c>
      <c r="K109" s="120"/>
    </row>
    <row r="110" spans="2:11" ht="15" customHeight="1">
      <c r="B110" s="129"/>
      <c r="C110" s="109" t="s">
        <v>537</v>
      </c>
      <c r="D110" s="109"/>
      <c r="E110" s="109"/>
      <c r="F110" s="128" t="s">
        <v>518</v>
      </c>
      <c r="G110" s="109"/>
      <c r="H110" s="109" t="s">
        <v>551</v>
      </c>
      <c r="I110" s="109" t="s">
        <v>514</v>
      </c>
      <c r="J110" s="109">
        <v>50</v>
      </c>
      <c r="K110" s="120"/>
    </row>
    <row r="111" spans="2:11" ht="15" customHeight="1">
      <c r="B111" s="129"/>
      <c r="C111" s="109" t="s">
        <v>45</v>
      </c>
      <c r="D111" s="109"/>
      <c r="E111" s="109"/>
      <c r="F111" s="128" t="s">
        <v>512</v>
      </c>
      <c r="G111" s="109"/>
      <c r="H111" s="109" t="s">
        <v>552</v>
      </c>
      <c r="I111" s="109" t="s">
        <v>514</v>
      </c>
      <c r="J111" s="109">
        <v>20</v>
      </c>
      <c r="K111" s="120"/>
    </row>
    <row r="112" spans="2:11" ht="15" customHeight="1">
      <c r="B112" s="129"/>
      <c r="C112" s="109" t="s">
        <v>553</v>
      </c>
      <c r="D112" s="109"/>
      <c r="E112" s="109"/>
      <c r="F112" s="128" t="s">
        <v>512</v>
      </c>
      <c r="G112" s="109"/>
      <c r="H112" s="109" t="s">
        <v>554</v>
      </c>
      <c r="I112" s="109" t="s">
        <v>514</v>
      </c>
      <c r="J112" s="109">
        <v>120</v>
      </c>
      <c r="K112" s="120"/>
    </row>
    <row r="113" spans="2:11" ht="15" customHeight="1">
      <c r="B113" s="129"/>
      <c r="C113" s="109" t="s">
        <v>31</v>
      </c>
      <c r="D113" s="109"/>
      <c r="E113" s="109"/>
      <c r="F113" s="128" t="s">
        <v>512</v>
      </c>
      <c r="G113" s="109"/>
      <c r="H113" s="109" t="s">
        <v>555</v>
      </c>
      <c r="I113" s="109" t="s">
        <v>546</v>
      </c>
      <c r="J113" s="109"/>
      <c r="K113" s="120"/>
    </row>
    <row r="114" spans="2:11" ht="15" customHeight="1">
      <c r="B114" s="129"/>
      <c r="C114" s="109" t="s">
        <v>41</v>
      </c>
      <c r="D114" s="109"/>
      <c r="E114" s="109"/>
      <c r="F114" s="128" t="s">
        <v>512</v>
      </c>
      <c r="G114" s="109"/>
      <c r="H114" s="109" t="s">
        <v>556</v>
      </c>
      <c r="I114" s="109" t="s">
        <v>546</v>
      </c>
      <c r="J114" s="109"/>
      <c r="K114" s="120"/>
    </row>
    <row r="115" spans="2:11" ht="15" customHeight="1">
      <c r="B115" s="129"/>
      <c r="C115" s="109" t="s">
        <v>49</v>
      </c>
      <c r="D115" s="109"/>
      <c r="E115" s="109"/>
      <c r="F115" s="128" t="s">
        <v>512</v>
      </c>
      <c r="G115" s="109"/>
      <c r="H115" s="109" t="s">
        <v>557</v>
      </c>
      <c r="I115" s="109" t="s">
        <v>558</v>
      </c>
      <c r="J115" s="109"/>
      <c r="K115" s="120"/>
    </row>
    <row r="116" spans="2:11" ht="15" customHeight="1">
      <c r="B116" s="132"/>
      <c r="C116" s="138"/>
      <c r="D116" s="138"/>
      <c r="E116" s="138"/>
      <c r="F116" s="138"/>
      <c r="G116" s="138"/>
      <c r="H116" s="138"/>
      <c r="I116" s="138"/>
      <c r="J116" s="138"/>
      <c r="K116" s="134"/>
    </row>
    <row r="117" spans="2:11" ht="18.75" customHeight="1">
      <c r="B117" s="139"/>
      <c r="C117" s="105"/>
      <c r="D117" s="105"/>
      <c r="E117" s="105"/>
      <c r="F117" s="140"/>
      <c r="G117" s="105"/>
      <c r="H117" s="105"/>
      <c r="I117" s="105"/>
      <c r="J117" s="105"/>
      <c r="K117" s="139"/>
    </row>
    <row r="118" spans="2:11" ht="18.75" customHeight="1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2:11" ht="7.5" customHeight="1">
      <c r="B119" s="141"/>
      <c r="C119" s="142"/>
      <c r="D119" s="142"/>
      <c r="E119" s="142"/>
      <c r="F119" s="142"/>
      <c r="G119" s="142"/>
      <c r="H119" s="142"/>
      <c r="I119" s="142"/>
      <c r="J119" s="142"/>
      <c r="K119" s="143"/>
    </row>
    <row r="120" spans="2:11" ht="45" customHeight="1">
      <c r="B120" s="144"/>
      <c r="C120" s="354" t="s">
        <v>559</v>
      </c>
      <c r="D120" s="354"/>
      <c r="E120" s="354"/>
      <c r="F120" s="354"/>
      <c r="G120" s="354"/>
      <c r="H120" s="354"/>
      <c r="I120" s="354"/>
      <c r="J120" s="354"/>
      <c r="K120" s="145"/>
    </row>
    <row r="121" spans="2:11" ht="17.25" customHeight="1">
      <c r="B121" s="146"/>
      <c r="C121" s="121" t="s">
        <v>506</v>
      </c>
      <c r="D121" s="121"/>
      <c r="E121" s="121"/>
      <c r="F121" s="121" t="s">
        <v>507</v>
      </c>
      <c r="G121" s="122"/>
      <c r="H121" s="121" t="s">
        <v>100</v>
      </c>
      <c r="I121" s="121" t="s">
        <v>49</v>
      </c>
      <c r="J121" s="121" t="s">
        <v>508</v>
      </c>
      <c r="K121" s="147"/>
    </row>
    <row r="122" spans="2:11" ht="17.25" customHeight="1">
      <c r="B122" s="146"/>
      <c r="C122" s="123" t="s">
        <v>509</v>
      </c>
      <c r="D122" s="123"/>
      <c r="E122" s="123"/>
      <c r="F122" s="124" t="s">
        <v>510</v>
      </c>
      <c r="G122" s="125"/>
      <c r="H122" s="123"/>
      <c r="I122" s="123"/>
      <c r="J122" s="123" t="s">
        <v>511</v>
      </c>
      <c r="K122" s="147"/>
    </row>
    <row r="123" spans="2:11" ht="5.25" customHeight="1">
      <c r="B123" s="148"/>
      <c r="C123" s="126"/>
      <c r="D123" s="126"/>
      <c r="E123" s="126"/>
      <c r="F123" s="126"/>
      <c r="G123" s="109"/>
      <c r="H123" s="126"/>
      <c r="I123" s="126"/>
      <c r="J123" s="126"/>
      <c r="K123" s="149"/>
    </row>
    <row r="124" spans="2:11" ht="15" customHeight="1">
      <c r="B124" s="148"/>
      <c r="C124" s="109" t="s">
        <v>515</v>
      </c>
      <c r="D124" s="126"/>
      <c r="E124" s="126"/>
      <c r="F124" s="128" t="s">
        <v>512</v>
      </c>
      <c r="G124" s="109"/>
      <c r="H124" s="109" t="s">
        <v>551</v>
      </c>
      <c r="I124" s="109" t="s">
        <v>514</v>
      </c>
      <c r="J124" s="109">
        <v>120</v>
      </c>
      <c r="K124" s="150"/>
    </row>
    <row r="125" spans="2:11" ht="15" customHeight="1">
      <c r="B125" s="148"/>
      <c r="C125" s="109" t="s">
        <v>560</v>
      </c>
      <c r="D125" s="109"/>
      <c r="E125" s="109"/>
      <c r="F125" s="128" t="s">
        <v>512</v>
      </c>
      <c r="G125" s="109"/>
      <c r="H125" s="109" t="s">
        <v>561</v>
      </c>
      <c r="I125" s="109" t="s">
        <v>514</v>
      </c>
      <c r="J125" s="109" t="s">
        <v>562</v>
      </c>
      <c r="K125" s="150"/>
    </row>
    <row r="126" spans="2:11" ht="15" customHeight="1">
      <c r="B126" s="148"/>
      <c r="C126" s="109" t="s">
        <v>461</v>
      </c>
      <c r="D126" s="109"/>
      <c r="E126" s="109"/>
      <c r="F126" s="128" t="s">
        <v>512</v>
      </c>
      <c r="G126" s="109"/>
      <c r="H126" s="109" t="s">
        <v>563</v>
      </c>
      <c r="I126" s="109" t="s">
        <v>514</v>
      </c>
      <c r="J126" s="109" t="s">
        <v>562</v>
      </c>
      <c r="K126" s="150"/>
    </row>
    <row r="127" spans="2:11" ht="15" customHeight="1">
      <c r="B127" s="148"/>
      <c r="C127" s="109" t="s">
        <v>523</v>
      </c>
      <c r="D127" s="109"/>
      <c r="E127" s="109"/>
      <c r="F127" s="128" t="s">
        <v>518</v>
      </c>
      <c r="G127" s="109"/>
      <c r="H127" s="109" t="s">
        <v>524</v>
      </c>
      <c r="I127" s="109" t="s">
        <v>514</v>
      </c>
      <c r="J127" s="109">
        <v>15</v>
      </c>
      <c r="K127" s="150"/>
    </row>
    <row r="128" spans="2:11" ht="15" customHeight="1">
      <c r="B128" s="148"/>
      <c r="C128" s="130" t="s">
        <v>525</v>
      </c>
      <c r="D128" s="130"/>
      <c r="E128" s="130"/>
      <c r="F128" s="131" t="s">
        <v>518</v>
      </c>
      <c r="G128" s="130"/>
      <c r="H128" s="130" t="s">
        <v>526</v>
      </c>
      <c r="I128" s="130" t="s">
        <v>514</v>
      </c>
      <c r="J128" s="130">
        <v>15</v>
      </c>
      <c r="K128" s="150"/>
    </row>
    <row r="129" spans="2:11" ht="15" customHeight="1">
      <c r="B129" s="148"/>
      <c r="C129" s="130" t="s">
        <v>527</v>
      </c>
      <c r="D129" s="130"/>
      <c r="E129" s="130"/>
      <c r="F129" s="131" t="s">
        <v>518</v>
      </c>
      <c r="G129" s="130"/>
      <c r="H129" s="130" t="s">
        <v>528</v>
      </c>
      <c r="I129" s="130" t="s">
        <v>514</v>
      </c>
      <c r="J129" s="130">
        <v>20</v>
      </c>
      <c r="K129" s="150"/>
    </row>
    <row r="130" spans="2:11" ht="15" customHeight="1">
      <c r="B130" s="148"/>
      <c r="C130" s="130" t="s">
        <v>529</v>
      </c>
      <c r="D130" s="130"/>
      <c r="E130" s="130"/>
      <c r="F130" s="131" t="s">
        <v>518</v>
      </c>
      <c r="G130" s="130"/>
      <c r="H130" s="130" t="s">
        <v>530</v>
      </c>
      <c r="I130" s="130" t="s">
        <v>514</v>
      </c>
      <c r="J130" s="130">
        <v>20</v>
      </c>
      <c r="K130" s="150"/>
    </row>
    <row r="131" spans="2:11" ht="15" customHeight="1">
      <c r="B131" s="148"/>
      <c r="C131" s="109" t="s">
        <v>517</v>
      </c>
      <c r="D131" s="109"/>
      <c r="E131" s="109"/>
      <c r="F131" s="128" t="s">
        <v>518</v>
      </c>
      <c r="G131" s="109"/>
      <c r="H131" s="109" t="s">
        <v>551</v>
      </c>
      <c r="I131" s="109" t="s">
        <v>514</v>
      </c>
      <c r="J131" s="109">
        <v>50</v>
      </c>
      <c r="K131" s="150"/>
    </row>
    <row r="132" spans="2:11" ht="15" customHeight="1">
      <c r="B132" s="148"/>
      <c r="C132" s="109" t="s">
        <v>531</v>
      </c>
      <c r="D132" s="109"/>
      <c r="E132" s="109"/>
      <c r="F132" s="128" t="s">
        <v>518</v>
      </c>
      <c r="G132" s="109"/>
      <c r="H132" s="109" t="s">
        <v>551</v>
      </c>
      <c r="I132" s="109" t="s">
        <v>514</v>
      </c>
      <c r="J132" s="109">
        <v>50</v>
      </c>
      <c r="K132" s="150"/>
    </row>
    <row r="133" spans="2:11" ht="15" customHeight="1">
      <c r="B133" s="148"/>
      <c r="C133" s="109" t="s">
        <v>537</v>
      </c>
      <c r="D133" s="109"/>
      <c r="E133" s="109"/>
      <c r="F133" s="128" t="s">
        <v>518</v>
      </c>
      <c r="G133" s="109"/>
      <c r="H133" s="109" t="s">
        <v>551</v>
      </c>
      <c r="I133" s="109" t="s">
        <v>514</v>
      </c>
      <c r="J133" s="109">
        <v>50</v>
      </c>
      <c r="K133" s="150"/>
    </row>
    <row r="134" spans="2:11" ht="15" customHeight="1">
      <c r="B134" s="148"/>
      <c r="C134" s="109" t="s">
        <v>539</v>
      </c>
      <c r="D134" s="109"/>
      <c r="E134" s="109"/>
      <c r="F134" s="128" t="s">
        <v>518</v>
      </c>
      <c r="G134" s="109"/>
      <c r="H134" s="109" t="s">
        <v>551</v>
      </c>
      <c r="I134" s="109" t="s">
        <v>514</v>
      </c>
      <c r="J134" s="109">
        <v>50</v>
      </c>
      <c r="K134" s="150"/>
    </row>
    <row r="135" spans="2:11" ht="15" customHeight="1">
      <c r="B135" s="148"/>
      <c r="C135" s="109" t="s">
        <v>105</v>
      </c>
      <c r="D135" s="109"/>
      <c r="E135" s="109"/>
      <c r="F135" s="128" t="s">
        <v>518</v>
      </c>
      <c r="G135" s="109"/>
      <c r="H135" s="109" t="s">
        <v>564</v>
      </c>
      <c r="I135" s="109" t="s">
        <v>514</v>
      </c>
      <c r="J135" s="109">
        <v>255</v>
      </c>
      <c r="K135" s="150"/>
    </row>
    <row r="136" spans="2:11" ht="15" customHeight="1">
      <c r="B136" s="148"/>
      <c r="C136" s="109" t="s">
        <v>541</v>
      </c>
      <c r="D136" s="109"/>
      <c r="E136" s="109"/>
      <c r="F136" s="128" t="s">
        <v>512</v>
      </c>
      <c r="G136" s="109"/>
      <c r="H136" s="109" t="s">
        <v>565</v>
      </c>
      <c r="I136" s="109" t="s">
        <v>543</v>
      </c>
      <c r="J136" s="109"/>
      <c r="K136" s="150"/>
    </row>
    <row r="137" spans="2:11" ht="15" customHeight="1">
      <c r="B137" s="148"/>
      <c r="C137" s="109" t="s">
        <v>544</v>
      </c>
      <c r="D137" s="109"/>
      <c r="E137" s="109"/>
      <c r="F137" s="128" t="s">
        <v>512</v>
      </c>
      <c r="G137" s="109"/>
      <c r="H137" s="109" t="s">
        <v>566</v>
      </c>
      <c r="I137" s="109" t="s">
        <v>546</v>
      </c>
      <c r="J137" s="109"/>
      <c r="K137" s="150"/>
    </row>
    <row r="138" spans="2:11" ht="15" customHeight="1">
      <c r="B138" s="148"/>
      <c r="C138" s="109" t="s">
        <v>547</v>
      </c>
      <c r="D138" s="109"/>
      <c r="E138" s="109"/>
      <c r="F138" s="128" t="s">
        <v>512</v>
      </c>
      <c r="G138" s="109"/>
      <c r="H138" s="109" t="s">
        <v>547</v>
      </c>
      <c r="I138" s="109" t="s">
        <v>546</v>
      </c>
      <c r="J138" s="109"/>
      <c r="K138" s="150"/>
    </row>
    <row r="139" spans="2:11" ht="15" customHeight="1">
      <c r="B139" s="148"/>
      <c r="C139" s="109" t="s">
        <v>31</v>
      </c>
      <c r="D139" s="109"/>
      <c r="E139" s="109"/>
      <c r="F139" s="128" t="s">
        <v>512</v>
      </c>
      <c r="G139" s="109"/>
      <c r="H139" s="109" t="s">
        <v>567</v>
      </c>
      <c r="I139" s="109" t="s">
        <v>546</v>
      </c>
      <c r="J139" s="109"/>
      <c r="K139" s="150"/>
    </row>
    <row r="140" spans="2:11" ht="15" customHeight="1">
      <c r="B140" s="148"/>
      <c r="C140" s="109" t="s">
        <v>568</v>
      </c>
      <c r="D140" s="109"/>
      <c r="E140" s="109"/>
      <c r="F140" s="128" t="s">
        <v>512</v>
      </c>
      <c r="G140" s="109"/>
      <c r="H140" s="109" t="s">
        <v>569</v>
      </c>
      <c r="I140" s="109" t="s">
        <v>546</v>
      </c>
      <c r="J140" s="109"/>
      <c r="K140" s="150"/>
    </row>
    <row r="141" spans="2:11" ht="15" customHeight="1">
      <c r="B141" s="151"/>
      <c r="C141" s="152"/>
      <c r="D141" s="152"/>
      <c r="E141" s="152"/>
      <c r="F141" s="152"/>
      <c r="G141" s="152"/>
      <c r="H141" s="152"/>
      <c r="I141" s="152"/>
      <c r="J141" s="152"/>
      <c r="K141" s="153"/>
    </row>
    <row r="142" spans="2:11" ht="18.75" customHeight="1">
      <c r="B142" s="105"/>
      <c r="C142" s="105"/>
      <c r="D142" s="105"/>
      <c r="E142" s="105"/>
      <c r="F142" s="140"/>
      <c r="G142" s="105"/>
      <c r="H142" s="105"/>
      <c r="I142" s="105"/>
      <c r="J142" s="105"/>
      <c r="K142" s="105"/>
    </row>
    <row r="143" spans="2:11" ht="18.75" customHeight="1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2:11" ht="7.5" customHeight="1">
      <c r="B144" s="116"/>
      <c r="C144" s="117"/>
      <c r="D144" s="117"/>
      <c r="E144" s="117"/>
      <c r="F144" s="117"/>
      <c r="G144" s="117"/>
      <c r="H144" s="117"/>
      <c r="I144" s="117"/>
      <c r="J144" s="117"/>
      <c r="K144" s="118"/>
    </row>
    <row r="145" spans="2:11" ht="45" customHeight="1">
      <c r="B145" s="119"/>
      <c r="C145" s="355" t="s">
        <v>570</v>
      </c>
      <c r="D145" s="355"/>
      <c r="E145" s="355"/>
      <c r="F145" s="355"/>
      <c r="G145" s="355"/>
      <c r="H145" s="355"/>
      <c r="I145" s="355"/>
      <c r="J145" s="355"/>
      <c r="K145" s="120"/>
    </row>
    <row r="146" spans="2:11" ht="17.25" customHeight="1">
      <c r="B146" s="119"/>
      <c r="C146" s="121" t="s">
        <v>506</v>
      </c>
      <c r="D146" s="121"/>
      <c r="E146" s="121"/>
      <c r="F146" s="121" t="s">
        <v>507</v>
      </c>
      <c r="G146" s="122"/>
      <c r="H146" s="121" t="s">
        <v>100</v>
      </c>
      <c r="I146" s="121" t="s">
        <v>49</v>
      </c>
      <c r="J146" s="121" t="s">
        <v>508</v>
      </c>
      <c r="K146" s="120"/>
    </row>
    <row r="147" spans="2:11" ht="17.25" customHeight="1">
      <c r="B147" s="119"/>
      <c r="C147" s="123" t="s">
        <v>509</v>
      </c>
      <c r="D147" s="123"/>
      <c r="E147" s="123"/>
      <c r="F147" s="124" t="s">
        <v>510</v>
      </c>
      <c r="G147" s="125"/>
      <c r="H147" s="123"/>
      <c r="I147" s="123"/>
      <c r="J147" s="123" t="s">
        <v>511</v>
      </c>
      <c r="K147" s="120"/>
    </row>
    <row r="148" spans="2:11" ht="5.25" customHeight="1">
      <c r="B148" s="129"/>
      <c r="C148" s="126"/>
      <c r="D148" s="126"/>
      <c r="E148" s="126"/>
      <c r="F148" s="126"/>
      <c r="G148" s="127"/>
      <c r="H148" s="126"/>
      <c r="I148" s="126"/>
      <c r="J148" s="126"/>
      <c r="K148" s="150"/>
    </row>
    <row r="149" spans="2:11" ht="15" customHeight="1">
      <c r="B149" s="129"/>
      <c r="C149" s="154" t="s">
        <v>515</v>
      </c>
      <c r="D149" s="109"/>
      <c r="E149" s="109"/>
      <c r="F149" s="155" t="s">
        <v>512</v>
      </c>
      <c r="G149" s="109"/>
      <c r="H149" s="154" t="s">
        <v>551</v>
      </c>
      <c r="I149" s="154" t="s">
        <v>514</v>
      </c>
      <c r="J149" s="154">
        <v>120</v>
      </c>
      <c r="K149" s="150"/>
    </row>
    <row r="150" spans="2:11" ht="15" customHeight="1">
      <c r="B150" s="129"/>
      <c r="C150" s="154" t="s">
        <v>560</v>
      </c>
      <c r="D150" s="109"/>
      <c r="E150" s="109"/>
      <c r="F150" s="155" t="s">
        <v>512</v>
      </c>
      <c r="G150" s="109"/>
      <c r="H150" s="154" t="s">
        <v>571</v>
      </c>
      <c r="I150" s="154" t="s">
        <v>514</v>
      </c>
      <c r="J150" s="154" t="s">
        <v>562</v>
      </c>
      <c r="K150" s="150"/>
    </row>
    <row r="151" spans="2:11" ht="15" customHeight="1">
      <c r="B151" s="129"/>
      <c r="C151" s="154" t="s">
        <v>461</v>
      </c>
      <c r="D151" s="109"/>
      <c r="E151" s="109"/>
      <c r="F151" s="155" t="s">
        <v>512</v>
      </c>
      <c r="G151" s="109"/>
      <c r="H151" s="154" t="s">
        <v>572</v>
      </c>
      <c r="I151" s="154" t="s">
        <v>514</v>
      </c>
      <c r="J151" s="154" t="s">
        <v>562</v>
      </c>
      <c r="K151" s="150"/>
    </row>
    <row r="152" spans="2:11" ht="15" customHeight="1">
      <c r="B152" s="129"/>
      <c r="C152" s="154" t="s">
        <v>517</v>
      </c>
      <c r="D152" s="109"/>
      <c r="E152" s="109"/>
      <c r="F152" s="155" t="s">
        <v>518</v>
      </c>
      <c r="G152" s="109"/>
      <c r="H152" s="154" t="s">
        <v>551</v>
      </c>
      <c r="I152" s="154" t="s">
        <v>514</v>
      </c>
      <c r="J152" s="154">
        <v>50</v>
      </c>
      <c r="K152" s="150"/>
    </row>
    <row r="153" spans="2:11" ht="15" customHeight="1">
      <c r="B153" s="129"/>
      <c r="C153" s="154" t="s">
        <v>520</v>
      </c>
      <c r="D153" s="109"/>
      <c r="E153" s="109"/>
      <c r="F153" s="155" t="s">
        <v>512</v>
      </c>
      <c r="G153" s="109"/>
      <c r="H153" s="154" t="s">
        <v>551</v>
      </c>
      <c r="I153" s="154" t="s">
        <v>522</v>
      </c>
      <c r="J153" s="154"/>
      <c r="K153" s="150"/>
    </row>
    <row r="154" spans="2:11" ht="15" customHeight="1">
      <c r="B154" s="129"/>
      <c r="C154" s="154" t="s">
        <v>531</v>
      </c>
      <c r="D154" s="109"/>
      <c r="E154" s="109"/>
      <c r="F154" s="155" t="s">
        <v>518</v>
      </c>
      <c r="G154" s="109"/>
      <c r="H154" s="154" t="s">
        <v>551</v>
      </c>
      <c r="I154" s="154" t="s">
        <v>514</v>
      </c>
      <c r="J154" s="154">
        <v>50</v>
      </c>
      <c r="K154" s="150"/>
    </row>
    <row r="155" spans="2:11" ht="15" customHeight="1">
      <c r="B155" s="129"/>
      <c r="C155" s="154" t="s">
        <v>539</v>
      </c>
      <c r="D155" s="109"/>
      <c r="E155" s="109"/>
      <c r="F155" s="155" t="s">
        <v>518</v>
      </c>
      <c r="G155" s="109"/>
      <c r="H155" s="154" t="s">
        <v>551</v>
      </c>
      <c r="I155" s="154" t="s">
        <v>514</v>
      </c>
      <c r="J155" s="154">
        <v>50</v>
      </c>
      <c r="K155" s="150"/>
    </row>
    <row r="156" spans="2:11" ht="15" customHeight="1">
      <c r="B156" s="129"/>
      <c r="C156" s="154" t="s">
        <v>537</v>
      </c>
      <c r="D156" s="109"/>
      <c r="E156" s="109"/>
      <c r="F156" s="155" t="s">
        <v>518</v>
      </c>
      <c r="G156" s="109"/>
      <c r="H156" s="154" t="s">
        <v>551</v>
      </c>
      <c r="I156" s="154" t="s">
        <v>514</v>
      </c>
      <c r="J156" s="154">
        <v>50</v>
      </c>
      <c r="K156" s="150"/>
    </row>
    <row r="157" spans="2:11" ht="15" customHeight="1">
      <c r="B157" s="129"/>
      <c r="C157" s="154" t="s">
        <v>91</v>
      </c>
      <c r="D157" s="109"/>
      <c r="E157" s="109"/>
      <c r="F157" s="155" t="s">
        <v>512</v>
      </c>
      <c r="G157" s="109"/>
      <c r="H157" s="154" t="s">
        <v>573</v>
      </c>
      <c r="I157" s="154" t="s">
        <v>514</v>
      </c>
      <c r="J157" s="154" t="s">
        <v>574</v>
      </c>
      <c r="K157" s="150"/>
    </row>
    <row r="158" spans="2:11" ht="15" customHeight="1">
      <c r="B158" s="129"/>
      <c r="C158" s="154" t="s">
        <v>575</v>
      </c>
      <c r="D158" s="109"/>
      <c r="E158" s="109"/>
      <c r="F158" s="155" t="s">
        <v>512</v>
      </c>
      <c r="G158" s="109"/>
      <c r="H158" s="154" t="s">
        <v>576</v>
      </c>
      <c r="I158" s="154" t="s">
        <v>546</v>
      </c>
      <c r="J158" s="154"/>
      <c r="K158" s="150"/>
    </row>
    <row r="159" spans="2:11" ht="15" customHeight="1">
      <c r="B159" s="156"/>
      <c r="C159" s="138"/>
      <c r="D159" s="138"/>
      <c r="E159" s="138"/>
      <c r="F159" s="138"/>
      <c r="G159" s="138"/>
      <c r="H159" s="138"/>
      <c r="I159" s="138"/>
      <c r="J159" s="138"/>
      <c r="K159" s="157"/>
    </row>
    <row r="160" spans="2:11" ht="18.75" customHeight="1">
      <c r="B160" s="105"/>
      <c r="C160" s="109"/>
      <c r="D160" s="109"/>
      <c r="E160" s="109"/>
      <c r="F160" s="128"/>
      <c r="G160" s="109"/>
      <c r="H160" s="109"/>
      <c r="I160" s="109"/>
      <c r="J160" s="109"/>
      <c r="K160" s="105"/>
    </row>
    <row r="161" spans="2:11" ht="18.75" customHeight="1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</row>
    <row r="162" spans="2:11" ht="7.5" customHeight="1">
      <c r="B162" s="97"/>
      <c r="C162" s="98"/>
      <c r="D162" s="98"/>
      <c r="E162" s="98"/>
      <c r="F162" s="98"/>
      <c r="G162" s="98"/>
      <c r="H162" s="98"/>
      <c r="I162" s="98"/>
      <c r="J162" s="98"/>
      <c r="K162" s="99"/>
    </row>
    <row r="163" spans="2:11" ht="45" customHeight="1">
      <c r="B163" s="100"/>
      <c r="C163" s="354" t="s">
        <v>577</v>
      </c>
      <c r="D163" s="354"/>
      <c r="E163" s="354"/>
      <c r="F163" s="354"/>
      <c r="G163" s="354"/>
      <c r="H163" s="354"/>
      <c r="I163" s="354"/>
      <c r="J163" s="354"/>
      <c r="K163" s="101"/>
    </row>
    <row r="164" spans="2:11" ht="17.25" customHeight="1">
      <c r="B164" s="100"/>
      <c r="C164" s="121" t="s">
        <v>506</v>
      </c>
      <c r="D164" s="121"/>
      <c r="E164" s="121"/>
      <c r="F164" s="121" t="s">
        <v>507</v>
      </c>
      <c r="G164" s="158"/>
      <c r="H164" s="159" t="s">
        <v>100</v>
      </c>
      <c r="I164" s="159" t="s">
        <v>49</v>
      </c>
      <c r="J164" s="121" t="s">
        <v>508</v>
      </c>
      <c r="K164" s="101"/>
    </row>
    <row r="165" spans="2:11" ht="17.25" customHeight="1">
      <c r="B165" s="102"/>
      <c r="C165" s="123" t="s">
        <v>509</v>
      </c>
      <c r="D165" s="123"/>
      <c r="E165" s="123"/>
      <c r="F165" s="124" t="s">
        <v>510</v>
      </c>
      <c r="G165" s="160"/>
      <c r="H165" s="161"/>
      <c r="I165" s="161"/>
      <c r="J165" s="123" t="s">
        <v>511</v>
      </c>
      <c r="K165" s="103"/>
    </row>
    <row r="166" spans="2:11" ht="5.25" customHeight="1">
      <c r="B166" s="129"/>
      <c r="C166" s="126"/>
      <c r="D166" s="126"/>
      <c r="E166" s="126"/>
      <c r="F166" s="126"/>
      <c r="G166" s="127"/>
      <c r="H166" s="126"/>
      <c r="I166" s="126"/>
      <c r="J166" s="126"/>
      <c r="K166" s="150"/>
    </row>
    <row r="167" spans="2:11" ht="15" customHeight="1">
      <c r="B167" s="129"/>
      <c r="C167" s="109" t="s">
        <v>515</v>
      </c>
      <c r="D167" s="109"/>
      <c r="E167" s="109"/>
      <c r="F167" s="128" t="s">
        <v>512</v>
      </c>
      <c r="G167" s="109"/>
      <c r="H167" s="109" t="s">
        <v>551</v>
      </c>
      <c r="I167" s="109" t="s">
        <v>514</v>
      </c>
      <c r="J167" s="109">
        <v>120</v>
      </c>
      <c r="K167" s="150"/>
    </row>
    <row r="168" spans="2:11" ht="15" customHeight="1">
      <c r="B168" s="129"/>
      <c r="C168" s="109" t="s">
        <v>560</v>
      </c>
      <c r="D168" s="109"/>
      <c r="E168" s="109"/>
      <c r="F168" s="128" t="s">
        <v>512</v>
      </c>
      <c r="G168" s="109"/>
      <c r="H168" s="109" t="s">
        <v>561</v>
      </c>
      <c r="I168" s="109" t="s">
        <v>514</v>
      </c>
      <c r="J168" s="109" t="s">
        <v>562</v>
      </c>
      <c r="K168" s="150"/>
    </row>
    <row r="169" spans="2:11" ht="15" customHeight="1">
      <c r="B169" s="129"/>
      <c r="C169" s="109" t="s">
        <v>461</v>
      </c>
      <c r="D169" s="109"/>
      <c r="E169" s="109"/>
      <c r="F169" s="128" t="s">
        <v>512</v>
      </c>
      <c r="G169" s="109"/>
      <c r="H169" s="109" t="s">
        <v>578</v>
      </c>
      <c r="I169" s="109" t="s">
        <v>514</v>
      </c>
      <c r="J169" s="109" t="s">
        <v>562</v>
      </c>
      <c r="K169" s="150"/>
    </row>
    <row r="170" spans="2:11" ht="15" customHeight="1">
      <c r="B170" s="129"/>
      <c r="C170" s="109" t="s">
        <v>517</v>
      </c>
      <c r="D170" s="109"/>
      <c r="E170" s="109"/>
      <c r="F170" s="128" t="s">
        <v>518</v>
      </c>
      <c r="G170" s="109"/>
      <c r="H170" s="109" t="s">
        <v>578</v>
      </c>
      <c r="I170" s="109" t="s">
        <v>514</v>
      </c>
      <c r="J170" s="109">
        <v>50</v>
      </c>
      <c r="K170" s="150"/>
    </row>
    <row r="171" spans="2:11" ht="15" customHeight="1">
      <c r="B171" s="129"/>
      <c r="C171" s="109" t="s">
        <v>520</v>
      </c>
      <c r="D171" s="109"/>
      <c r="E171" s="109"/>
      <c r="F171" s="128" t="s">
        <v>512</v>
      </c>
      <c r="G171" s="109"/>
      <c r="H171" s="109" t="s">
        <v>578</v>
      </c>
      <c r="I171" s="109" t="s">
        <v>522</v>
      </c>
      <c r="J171" s="109"/>
      <c r="K171" s="150"/>
    </row>
    <row r="172" spans="2:11" ht="15" customHeight="1">
      <c r="B172" s="129"/>
      <c r="C172" s="109" t="s">
        <v>531</v>
      </c>
      <c r="D172" s="109"/>
      <c r="E172" s="109"/>
      <c r="F172" s="128" t="s">
        <v>518</v>
      </c>
      <c r="G172" s="109"/>
      <c r="H172" s="109" t="s">
        <v>578</v>
      </c>
      <c r="I172" s="109" t="s">
        <v>514</v>
      </c>
      <c r="J172" s="109">
        <v>50</v>
      </c>
      <c r="K172" s="150"/>
    </row>
    <row r="173" spans="2:11" ht="15" customHeight="1">
      <c r="B173" s="129"/>
      <c r="C173" s="109" t="s">
        <v>539</v>
      </c>
      <c r="D173" s="109"/>
      <c r="E173" s="109"/>
      <c r="F173" s="128" t="s">
        <v>518</v>
      </c>
      <c r="G173" s="109"/>
      <c r="H173" s="109" t="s">
        <v>578</v>
      </c>
      <c r="I173" s="109" t="s">
        <v>514</v>
      </c>
      <c r="J173" s="109">
        <v>50</v>
      </c>
      <c r="K173" s="150"/>
    </row>
    <row r="174" spans="2:11" ht="15" customHeight="1">
      <c r="B174" s="129"/>
      <c r="C174" s="109" t="s">
        <v>537</v>
      </c>
      <c r="D174" s="109"/>
      <c r="E174" s="109"/>
      <c r="F174" s="128" t="s">
        <v>518</v>
      </c>
      <c r="G174" s="109"/>
      <c r="H174" s="109" t="s">
        <v>578</v>
      </c>
      <c r="I174" s="109" t="s">
        <v>514</v>
      </c>
      <c r="J174" s="109">
        <v>50</v>
      </c>
      <c r="K174" s="150"/>
    </row>
    <row r="175" spans="2:11" ht="15" customHeight="1">
      <c r="B175" s="129"/>
      <c r="C175" s="109" t="s">
        <v>99</v>
      </c>
      <c r="D175" s="109"/>
      <c r="E175" s="109"/>
      <c r="F175" s="128" t="s">
        <v>512</v>
      </c>
      <c r="G175" s="109"/>
      <c r="H175" s="109" t="s">
        <v>579</v>
      </c>
      <c r="I175" s="109" t="s">
        <v>580</v>
      </c>
      <c r="J175" s="109"/>
      <c r="K175" s="150"/>
    </row>
    <row r="176" spans="2:11" ht="15" customHeight="1">
      <c r="B176" s="129"/>
      <c r="C176" s="109" t="s">
        <v>49</v>
      </c>
      <c r="D176" s="109"/>
      <c r="E176" s="109"/>
      <c r="F176" s="128" t="s">
        <v>512</v>
      </c>
      <c r="G176" s="109"/>
      <c r="H176" s="109" t="s">
        <v>581</v>
      </c>
      <c r="I176" s="109" t="s">
        <v>582</v>
      </c>
      <c r="J176" s="109">
        <v>1</v>
      </c>
      <c r="K176" s="150"/>
    </row>
    <row r="177" spans="2:11" ht="15" customHeight="1">
      <c r="B177" s="129"/>
      <c r="C177" s="109" t="s">
        <v>45</v>
      </c>
      <c r="D177" s="109"/>
      <c r="E177" s="109"/>
      <c r="F177" s="128" t="s">
        <v>512</v>
      </c>
      <c r="G177" s="109"/>
      <c r="H177" s="109" t="s">
        <v>583</v>
      </c>
      <c r="I177" s="109" t="s">
        <v>514</v>
      </c>
      <c r="J177" s="109">
        <v>20</v>
      </c>
      <c r="K177" s="150"/>
    </row>
    <row r="178" spans="2:11" ht="15" customHeight="1">
      <c r="B178" s="129"/>
      <c r="C178" s="109" t="s">
        <v>100</v>
      </c>
      <c r="D178" s="109"/>
      <c r="E178" s="109"/>
      <c r="F178" s="128" t="s">
        <v>512</v>
      </c>
      <c r="G178" s="109"/>
      <c r="H178" s="109" t="s">
        <v>584</v>
      </c>
      <c r="I178" s="109" t="s">
        <v>514</v>
      </c>
      <c r="J178" s="109">
        <v>255</v>
      </c>
      <c r="K178" s="150"/>
    </row>
    <row r="179" spans="2:11" ht="15" customHeight="1">
      <c r="B179" s="129"/>
      <c r="C179" s="109" t="s">
        <v>101</v>
      </c>
      <c r="D179" s="109"/>
      <c r="E179" s="109"/>
      <c r="F179" s="128" t="s">
        <v>512</v>
      </c>
      <c r="G179" s="109"/>
      <c r="H179" s="109" t="s">
        <v>477</v>
      </c>
      <c r="I179" s="109" t="s">
        <v>514</v>
      </c>
      <c r="J179" s="109">
        <v>10</v>
      </c>
      <c r="K179" s="150"/>
    </row>
    <row r="180" spans="2:11" ht="15" customHeight="1">
      <c r="B180" s="129"/>
      <c r="C180" s="109" t="s">
        <v>102</v>
      </c>
      <c r="D180" s="109"/>
      <c r="E180" s="109"/>
      <c r="F180" s="128" t="s">
        <v>512</v>
      </c>
      <c r="G180" s="109"/>
      <c r="H180" s="109" t="s">
        <v>585</v>
      </c>
      <c r="I180" s="109" t="s">
        <v>546</v>
      </c>
      <c r="J180" s="109"/>
      <c r="K180" s="150"/>
    </row>
    <row r="181" spans="2:11" ht="15" customHeight="1">
      <c r="B181" s="129"/>
      <c r="C181" s="109" t="s">
        <v>586</v>
      </c>
      <c r="D181" s="109"/>
      <c r="E181" s="109"/>
      <c r="F181" s="128" t="s">
        <v>512</v>
      </c>
      <c r="G181" s="109"/>
      <c r="H181" s="109" t="s">
        <v>587</v>
      </c>
      <c r="I181" s="109" t="s">
        <v>546</v>
      </c>
      <c r="J181" s="109"/>
      <c r="K181" s="150"/>
    </row>
    <row r="182" spans="2:11" ht="15" customHeight="1">
      <c r="B182" s="129"/>
      <c r="C182" s="109" t="s">
        <v>575</v>
      </c>
      <c r="D182" s="109"/>
      <c r="E182" s="109"/>
      <c r="F182" s="128" t="s">
        <v>512</v>
      </c>
      <c r="G182" s="109"/>
      <c r="H182" s="109" t="s">
        <v>588</v>
      </c>
      <c r="I182" s="109" t="s">
        <v>546</v>
      </c>
      <c r="J182" s="109"/>
      <c r="K182" s="150"/>
    </row>
    <row r="183" spans="2:11" ht="15" customHeight="1">
      <c r="B183" s="129"/>
      <c r="C183" s="109" t="s">
        <v>104</v>
      </c>
      <c r="D183" s="109"/>
      <c r="E183" s="109"/>
      <c r="F183" s="128" t="s">
        <v>518</v>
      </c>
      <c r="G183" s="109"/>
      <c r="H183" s="109" t="s">
        <v>589</v>
      </c>
      <c r="I183" s="109" t="s">
        <v>514</v>
      </c>
      <c r="J183" s="109">
        <v>50</v>
      </c>
      <c r="K183" s="150"/>
    </row>
    <row r="184" spans="2:11" ht="15" customHeight="1">
      <c r="B184" s="129"/>
      <c r="C184" s="109" t="s">
        <v>590</v>
      </c>
      <c r="D184" s="109"/>
      <c r="E184" s="109"/>
      <c r="F184" s="128" t="s">
        <v>518</v>
      </c>
      <c r="G184" s="109"/>
      <c r="H184" s="109" t="s">
        <v>591</v>
      </c>
      <c r="I184" s="109" t="s">
        <v>592</v>
      </c>
      <c r="J184" s="109"/>
      <c r="K184" s="150"/>
    </row>
    <row r="185" spans="2:11" ht="15" customHeight="1">
      <c r="B185" s="129"/>
      <c r="C185" s="109" t="s">
        <v>593</v>
      </c>
      <c r="D185" s="109"/>
      <c r="E185" s="109"/>
      <c r="F185" s="128" t="s">
        <v>518</v>
      </c>
      <c r="G185" s="109"/>
      <c r="H185" s="109" t="s">
        <v>594</v>
      </c>
      <c r="I185" s="109" t="s">
        <v>592</v>
      </c>
      <c r="J185" s="109"/>
      <c r="K185" s="150"/>
    </row>
    <row r="186" spans="2:11" ht="15" customHeight="1">
      <c r="B186" s="129"/>
      <c r="C186" s="109" t="s">
        <v>595</v>
      </c>
      <c r="D186" s="109"/>
      <c r="E186" s="109"/>
      <c r="F186" s="128" t="s">
        <v>518</v>
      </c>
      <c r="G186" s="109"/>
      <c r="H186" s="109" t="s">
        <v>596</v>
      </c>
      <c r="I186" s="109" t="s">
        <v>592</v>
      </c>
      <c r="J186" s="109"/>
      <c r="K186" s="150"/>
    </row>
    <row r="187" spans="2:11" ht="15" customHeight="1">
      <c r="B187" s="129"/>
      <c r="C187" s="162" t="s">
        <v>597</v>
      </c>
      <c r="D187" s="109"/>
      <c r="E187" s="109"/>
      <c r="F187" s="128" t="s">
        <v>518</v>
      </c>
      <c r="G187" s="109"/>
      <c r="H187" s="109" t="s">
        <v>598</v>
      </c>
      <c r="I187" s="109" t="s">
        <v>599</v>
      </c>
      <c r="J187" s="163" t="s">
        <v>600</v>
      </c>
      <c r="K187" s="150"/>
    </row>
    <row r="188" spans="2:11" ht="15" customHeight="1">
      <c r="B188" s="129"/>
      <c r="C188" s="114" t="s">
        <v>35</v>
      </c>
      <c r="D188" s="109"/>
      <c r="E188" s="109"/>
      <c r="F188" s="128" t="s">
        <v>512</v>
      </c>
      <c r="G188" s="109"/>
      <c r="H188" s="105" t="s">
        <v>601</v>
      </c>
      <c r="I188" s="109" t="s">
        <v>602</v>
      </c>
      <c r="J188" s="109"/>
      <c r="K188" s="150"/>
    </row>
    <row r="189" spans="2:11" ht="15" customHeight="1">
      <c r="B189" s="129"/>
      <c r="C189" s="114" t="s">
        <v>603</v>
      </c>
      <c r="D189" s="109"/>
      <c r="E189" s="109"/>
      <c r="F189" s="128" t="s">
        <v>512</v>
      </c>
      <c r="G189" s="109"/>
      <c r="H189" s="109" t="s">
        <v>604</v>
      </c>
      <c r="I189" s="109" t="s">
        <v>546</v>
      </c>
      <c r="J189" s="109"/>
      <c r="K189" s="150"/>
    </row>
    <row r="190" spans="2:11" ht="15" customHeight="1">
      <c r="B190" s="129"/>
      <c r="C190" s="114" t="s">
        <v>605</v>
      </c>
      <c r="D190" s="109"/>
      <c r="E190" s="109"/>
      <c r="F190" s="128" t="s">
        <v>512</v>
      </c>
      <c r="G190" s="109"/>
      <c r="H190" s="109" t="s">
        <v>606</v>
      </c>
      <c r="I190" s="109" t="s">
        <v>546</v>
      </c>
      <c r="J190" s="109"/>
      <c r="K190" s="150"/>
    </row>
    <row r="191" spans="2:11" ht="15" customHeight="1">
      <c r="B191" s="129"/>
      <c r="C191" s="114" t="s">
        <v>607</v>
      </c>
      <c r="D191" s="109"/>
      <c r="E191" s="109"/>
      <c r="F191" s="128" t="s">
        <v>518</v>
      </c>
      <c r="G191" s="109"/>
      <c r="H191" s="109" t="s">
        <v>608</v>
      </c>
      <c r="I191" s="109" t="s">
        <v>546</v>
      </c>
      <c r="J191" s="109"/>
      <c r="K191" s="150"/>
    </row>
    <row r="192" spans="2:11" ht="15" customHeight="1">
      <c r="B192" s="156"/>
      <c r="C192" s="164"/>
      <c r="D192" s="138"/>
      <c r="E192" s="138"/>
      <c r="F192" s="138"/>
      <c r="G192" s="138"/>
      <c r="H192" s="138"/>
      <c r="I192" s="138"/>
      <c r="J192" s="138"/>
      <c r="K192" s="157"/>
    </row>
    <row r="193" spans="2:11" ht="18.75" customHeight="1">
      <c r="B193" s="105"/>
      <c r="C193" s="109"/>
      <c r="D193" s="109"/>
      <c r="E193" s="109"/>
      <c r="F193" s="128"/>
      <c r="G193" s="109"/>
      <c r="H193" s="109"/>
      <c r="I193" s="109"/>
      <c r="J193" s="109"/>
      <c r="K193" s="105"/>
    </row>
    <row r="194" spans="2:11" ht="18.75" customHeight="1">
      <c r="B194" s="105"/>
      <c r="C194" s="109"/>
      <c r="D194" s="109"/>
      <c r="E194" s="109"/>
      <c r="F194" s="128"/>
      <c r="G194" s="109"/>
      <c r="H194" s="109"/>
      <c r="I194" s="109"/>
      <c r="J194" s="109"/>
      <c r="K194" s="105"/>
    </row>
    <row r="195" spans="2:11" ht="18.75" customHeight="1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</row>
    <row r="196" spans="2:11" ht="13.5">
      <c r="B196" s="97"/>
      <c r="C196" s="98"/>
      <c r="D196" s="98"/>
      <c r="E196" s="98"/>
      <c r="F196" s="98"/>
      <c r="G196" s="98"/>
      <c r="H196" s="98"/>
      <c r="I196" s="98"/>
      <c r="J196" s="98"/>
      <c r="K196" s="99"/>
    </row>
    <row r="197" spans="2:11" ht="21">
      <c r="B197" s="100"/>
      <c r="C197" s="354" t="s">
        <v>609</v>
      </c>
      <c r="D197" s="354"/>
      <c r="E197" s="354"/>
      <c r="F197" s="354"/>
      <c r="G197" s="354"/>
      <c r="H197" s="354"/>
      <c r="I197" s="354"/>
      <c r="J197" s="354"/>
      <c r="K197" s="101"/>
    </row>
    <row r="198" spans="2:11" ht="25.5" customHeight="1">
      <c r="B198" s="100"/>
      <c r="C198" s="165" t="s">
        <v>610</v>
      </c>
      <c r="D198" s="165"/>
      <c r="E198" s="165"/>
      <c r="F198" s="165" t="s">
        <v>611</v>
      </c>
      <c r="G198" s="166"/>
      <c r="H198" s="356" t="s">
        <v>612</v>
      </c>
      <c r="I198" s="356"/>
      <c r="J198" s="356"/>
      <c r="K198" s="101"/>
    </row>
    <row r="199" spans="2:11" ht="5.25" customHeight="1">
      <c r="B199" s="129"/>
      <c r="C199" s="126"/>
      <c r="D199" s="126"/>
      <c r="E199" s="126"/>
      <c r="F199" s="126"/>
      <c r="G199" s="109"/>
      <c r="H199" s="126"/>
      <c r="I199" s="126"/>
      <c r="J199" s="126"/>
      <c r="K199" s="150"/>
    </row>
    <row r="200" spans="2:11" ht="15" customHeight="1">
      <c r="B200" s="129"/>
      <c r="C200" s="109" t="s">
        <v>602</v>
      </c>
      <c r="D200" s="109"/>
      <c r="E200" s="109"/>
      <c r="F200" s="128" t="s">
        <v>36</v>
      </c>
      <c r="G200" s="109"/>
      <c r="H200" s="351" t="s">
        <v>613</v>
      </c>
      <c r="I200" s="351"/>
      <c r="J200" s="351"/>
      <c r="K200" s="150"/>
    </row>
    <row r="201" spans="2:11" ht="15" customHeight="1">
      <c r="B201" s="129"/>
      <c r="C201" s="135"/>
      <c r="D201" s="109"/>
      <c r="E201" s="109"/>
      <c r="F201" s="128" t="s">
        <v>37</v>
      </c>
      <c r="G201" s="109"/>
      <c r="H201" s="351" t="s">
        <v>614</v>
      </c>
      <c r="I201" s="351"/>
      <c r="J201" s="351"/>
      <c r="K201" s="150"/>
    </row>
    <row r="202" spans="2:11" ht="15" customHeight="1">
      <c r="B202" s="129"/>
      <c r="C202" s="135"/>
      <c r="D202" s="109"/>
      <c r="E202" s="109"/>
      <c r="F202" s="128" t="s">
        <v>40</v>
      </c>
      <c r="G202" s="109"/>
      <c r="H202" s="351" t="s">
        <v>615</v>
      </c>
      <c r="I202" s="351"/>
      <c r="J202" s="351"/>
      <c r="K202" s="150"/>
    </row>
    <row r="203" spans="2:11" ht="15" customHeight="1">
      <c r="B203" s="129"/>
      <c r="C203" s="109"/>
      <c r="D203" s="109"/>
      <c r="E203" s="109"/>
      <c r="F203" s="128" t="s">
        <v>38</v>
      </c>
      <c r="G203" s="109"/>
      <c r="H203" s="351" t="s">
        <v>616</v>
      </c>
      <c r="I203" s="351"/>
      <c r="J203" s="351"/>
      <c r="K203" s="150"/>
    </row>
    <row r="204" spans="2:11" ht="15" customHeight="1">
      <c r="B204" s="129"/>
      <c r="C204" s="109"/>
      <c r="D204" s="109"/>
      <c r="E204" s="109"/>
      <c r="F204" s="128" t="s">
        <v>39</v>
      </c>
      <c r="G204" s="109"/>
      <c r="H204" s="351" t="s">
        <v>617</v>
      </c>
      <c r="I204" s="351"/>
      <c r="J204" s="351"/>
      <c r="K204" s="150"/>
    </row>
    <row r="205" spans="2:11" ht="15" customHeight="1">
      <c r="B205" s="129"/>
      <c r="C205" s="109"/>
      <c r="D205" s="109"/>
      <c r="E205" s="109"/>
      <c r="F205" s="128"/>
      <c r="G205" s="109"/>
      <c r="H205" s="109"/>
      <c r="I205" s="109"/>
      <c r="J205" s="109"/>
      <c r="K205" s="150"/>
    </row>
    <row r="206" spans="2:11" ht="15" customHeight="1">
      <c r="B206" s="129"/>
      <c r="C206" s="109" t="s">
        <v>558</v>
      </c>
      <c r="D206" s="109"/>
      <c r="E206" s="109"/>
      <c r="F206" s="128" t="s">
        <v>71</v>
      </c>
      <c r="G206" s="109"/>
      <c r="H206" s="351" t="s">
        <v>618</v>
      </c>
      <c r="I206" s="351"/>
      <c r="J206" s="351"/>
      <c r="K206" s="150"/>
    </row>
    <row r="207" spans="2:11" ht="15" customHeight="1">
      <c r="B207" s="129"/>
      <c r="C207" s="135"/>
      <c r="D207" s="109"/>
      <c r="E207" s="109"/>
      <c r="F207" s="128" t="s">
        <v>457</v>
      </c>
      <c r="G207" s="109"/>
      <c r="H207" s="351" t="s">
        <v>458</v>
      </c>
      <c r="I207" s="351"/>
      <c r="J207" s="351"/>
      <c r="K207" s="150"/>
    </row>
    <row r="208" spans="2:11" ht="15" customHeight="1">
      <c r="B208" s="129"/>
      <c r="C208" s="109"/>
      <c r="D208" s="109"/>
      <c r="E208" s="109"/>
      <c r="F208" s="128" t="s">
        <v>455</v>
      </c>
      <c r="G208" s="109"/>
      <c r="H208" s="351" t="s">
        <v>619</v>
      </c>
      <c r="I208" s="351"/>
      <c r="J208" s="351"/>
      <c r="K208" s="150"/>
    </row>
    <row r="209" spans="2:11" ht="15" customHeight="1">
      <c r="B209" s="167"/>
      <c r="C209" s="135"/>
      <c r="D209" s="135"/>
      <c r="E209" s="135"/>
      <c r="F209" s="128" t="s">
        <v>459</v>
      </c>
      <c r="G209" s="114"/>
      <c r="H209" s="350" t="s">
        <v>460</v>
      </c>
      <c r="I209" s="350"/>
      <c r="J209" s="350"/>
      <c r="K209" s="168"/>
    </row>
    <row r="210" spans="2:11" ht="15" customHeight="1">
      <c r="B210" s="167"/>
      <c r="C210" s="135"/>
      <c r="D210" s="135"/>
      <c r="E210" s="135"/>
      <c r="F210" s="128" t="s">
        <v>176</v>
      </c>
      <c r="G210" s="114"/>
      <c r="H210" s="350" t="s">
        <v>620</v>
      </c>
      <c r="I210" s="350"/>
      <c r="J210" s="350"/>
      <c r="K210" s="168"/>
    </row>
    <row r="211" spans="2:11" ht="15" customHeight="1">
      <c r="B211" s="167"/>
      <c r="C211" s="135"/>
      <c r="D211" s="135"/>
      <c r="E211" s="135"/>
      <c r="F211" s="169"/>
      <c r="G211" s="114"/>
      <c r="H211" s="170"/>
      <c r="I211" s="170"/>
      <c r="J211" s="170"/>
      <c r="K211" s="168"/>
    </row>
    <row r="212" spans="2:11" ht="15" customHeight="1">
      <c r="B212" s="167"/>
      <c r="C212" s="109" t="s">
        <v>582</v>
      </c>
      <c r="D212" s="135"/>
      <c r="E212" s="135"/>
      <c r="F212" s="128">
        <v>1</v>
      </c>
      <c r="G212" s="114"/>
      <c r="H212" s="350" t="s">
        <v>621</v>
      </c>
      <c r="I212" s="350"/>
      <c r="J212" s="350"/>
      <c r="K212" s="168"/>
    </row>
    <row r="213" spans="2:11" ht="15" customHeight="1">
      <c r="B213" s="167"/>
      <c r="C213" s="135"/>
      <c r="D213" s="135"/>
      <c r="E213" s="135"/>
      <c r="F213" s="128">
        <v>2</v>
      </c>
      <c r="G213" s="114"/>
      <c r="H213" s="350" t="s">
        <v>622</v>
      </c>
      <c r="I213" s="350"/>
      <c r="J213" s="350"/>
      <c r="K213" s="168"/>
    </row>
    <row r="214" spans="2:11" ht="15" customHeight="1">
      <c r="B214" s="167"/>
      <c r="C214" s="135"/>
      <c r="D214" s="135"/>
      <c r="E214" s="135"/>
      <c r="F214" s="128">
        <v>3</v>
      </c>
      <c r="G214" s="114"/>
      <c r="H214" s="350" t="s">
        <v>623</v>
      </c>
      <c r="I214" s="350"/>
      <c r="J214" s="350"/>
      <c r="K214" s="168"/>
    </row>
    <row r="215" spans="2:11" ht="15" customHeight="1">
      <c r="B215" s="167"/>
      <c r="C215" s="135"/>
      <c r="D215" s="135"/>
      <c r="E215" s="135"/>
      <c r="F215" s="128">
        <v>4</v>
      </c>
      <c r="G215" s="114"/>
      <c r="H215" s="350" t="s">
        <v>624</v>
      </c>
      <c r="I215" s="350"/>
      <c r="J215" s="350"/>
      <c r="K215" s="168"/>
    </row>
    <row r="216" spans="2:11" ht="12.75" customHeight="1">
      <c r="B216" s="171"/>
      <c r="C216" s="172"/>
      <c r="D216" s="172"/>
      <c r="E216" s="172"/>
      <c r="F216" s="172"/>
      <c r="G216" s="172"/>
      <c r="H216" s="172"/>
      <c r="I216" s="172"/>
      <c r="J216" s="172"/>
      <c r="K216" s="17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D29:J29"/>
    <mergeCell ref="F19:J19"/>
    <mergeCell ref="F20:J20"/>
    <mergeCell ref="D14:J14"/>
    <mergeCell ref="D15:J15"/>
    <mergeCell ref="F16:J16"/>
    <mergeCell ref="F17:J17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120:J120"/>
    <mergeCell ref="C145:J145"/>
    <mergeCell ref="D58:J58"/>
    <mergeCell ref="D59:J59"/>
    <mergeCell ref="D65:J65"/>
    <mergeCell ref="C100:J100"/>
    <mergeCell ref="D61:J61"/>
    <mergeCell ref="D67:J67"/>
    <mergeCell ref="H206:J206"/>
    <mergeCell ref="H204:J204"/>
    <mergeCell ref="H202:J202"/>
    <mergeCell ref="H203:J203"/>
    <mergeCell ref="H201:J201"/>
    <mergeCell ref="H198:J198"/>
    <mergeCell ref="D57:J57"/>
    <mergeCell ref="H200:J200"/>
    <mergeCell ref="D60:J60"/>
    <mergeCell ref="D63:J63"/>
    <mergeCell ref="D64:J64"/>
    <mergeCell ref="D66:J66"/>
    <mergeCell ref="C197:J197"/>
    <mergeCell ref="D68:J68"/>
    <mergeCell ref="C73:J73"/>
    <mergeCell ref="C163:J163"/>
    <mergeCell ref="H215:J215"/>
    <mergeCell ref="H213:J213"/>
    <mergeCell ref="H210:J210"/>
    <mergeCell ref="H209:J209"/>
    <mergeCell ref="H207:J207"/>
    <mergeCell ref="H208:J208"/>
    <mergeCell ref="H212:J212"/>
    <mergeCell ref="H214:J214"/>
  </mergeCell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ST\STM</dc:creator>
  <cp:keywords/>
  <dc:description/>
  <cp:lastModifiedBy>Lucie Svobodová KLICPEROVO DIVADLO HK</cp:lastModifiedBy>
  <cp:lastPrinted>2017-05-29T15:15:26Z</cp:lastPrinted>
  <dcterms:created xsi:type="dcterms:W3CDTF">2017-05-24T05:53:38Z</dcterms:created>
  <dcterms:modified xsi:type="dcterms:W3CDTF">2017-05-29T15:15:30Z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